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defaultThemeVersion="202300"/>
  <mc:AlternateContent xmlns:mc="http://schemas.openxmlformats.org/markup-compatibility/2006">
    <mc:Choice Requires="x15">
      <x15ac:absPath xmlns:x15ac="http://schemas.microsoft.com/office/spreadsheetml/2010/11/ac" url="https://d.docs.live.net/98422b4f78422886/Vereine/Kreisjugendring/"/>
    </mc:Choice>
  </mc:AlternateContent>
  <xr:revisionPtr revIDLastSave="298" documentId="13_ncr:1_{8A1B452C-635C-4356-B342-72774BAF3E02}" xr6:coauthVersionLast="47" xr6:coauthVersionMax="47" xr10:uidLastSave="{5FA9C653-7E1A-476D-96B5-542B49E16CDD}"/>
  <workbookProtection workbookAlgorithmName="SHA-512" workbookHashValue="SuT62tKsKEPtzqaFpux6WR7w3r/NPfhxHoYL5qDfME1dHq+xNIc563IorW59TO/4ANOoZUUVLNE6r9jPmY1hcQ==" workbookSaltValue="0rbHbSQJvpAp002aAh+Lmw==" workbookSpinCount="100000" lockStructure="1"/>
  <bookViews>
    <workbookView xWindow="-110" yWindow="-110" windowWidth="38620" windowHeight="21100" xr2:uid="{976CFA23-B35B-5145-935B-D92477AB0D9E}"/>
  </bookViews>
  <sheets>
    <sheet name="Antrag" sheetId="4" r:id="rId1"/>
    <sheet name="Toggel" sheetId="2" state="hidden" r:id="rId2"/>
    <sheet name="Data" sheetId="3" state="hidden" r:id="rId3"/>
  </sheets>
  <definedNames>
    <definedName name="Anzahl_TN">Antrag!$K$37</definedName>
    <definedName name="Datum1">Antrag!$D$35</definedName>
    <definedName name="Datum2">Antrag!$H$35</definedName>
    <definedName name="_xlnm.Print_Area" localSheetId="0">Antrag!$A$1:$V$78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3" l="1"/>
  <c r="D4" i="3"/>
  <c r="M16" i="3" l="1"/>
  <c r="E24" i="3"/>
  <c r="E23" i="3"/>
  <c r="D24" i="3"/>
  <c r="D23" i="3"/>
  <c r="F11" i="3"/>
  <c r="D11" i="3"/>
  <c r="E11" i="3" s="1"/>
  <c r="H11" i="3"/>
  <c r="M8" i="3"/>
  <c r="E4" i="3"/>
  <c r="F4" i="3"/>
  <c r="Q2" i="3"/>
  <c r="Q3" i="3" s="1"/>
  <c r="I11" i="3" l="1"/>
  <c r="Q4" i="3"/>
  <c r="J95" i="2"/>
  <c r="J126" i="2"/>
  <c r="J64" i="2"/>
  <c r="J33" i="2"/>
  <c r="J157" i="2"/>
  <c r="M15" i="3"/>
  <c r="M14" i="3"/>
  <c r="M13" i="3"/>
  <c r="M11" i="3"/>
  <c r="M12" i="3"/>
  <c r="M9" i="3"/>
  <c r="M7" i="3"/>
  <c r="D34" i="3"/>
  <c r="F34" i="3" s="1"/>
  <c r="D29" i="3"/>
  <c r="E22" i="3"/>
  <c r="E21" i="3"/>
  <c r="D22" i="3"/>
  <c r="D21" i="3"/>
  <c r="E20" i="3"/>
  <c r="D20" i="3"/>
  <c r="E19" i="3"/>
  <c r="D19" i="3"/>
  <c r="E18" i="3"/>
  <c r="D18" i="3"/>
  <c r="E17" i="3"/>
  <c r="D17" i="3"/>
  <c r="E16" i="3"/>
  <c r="D16" i="3"/>
  <c r="E15" i="3"/>
  <c r="D15" i="3"/>
  <c r="K156" i="2"/>
  <c r="J156" i="2"/>
  <c r="K125" i="2"/>
  <c r="J125" i="2"/>
  <c r="K94" i="2"/>
  <c r="J94" i="2"/>
  <c r="K32" i="2"/>
  <c r="J63" i="2"/>
  <c r="J32" i="2"/>
  <c r="K142" i="2"/>
  <c r="K143" i="2"/>
  <c r="K144" i="2"/>
  <c r="K145" i="2"/>
  <c r="K146" i="2"/>
  <c r="K147" i="2"/>
  <c r="K148" i="2"/>
  <c r="K149" i="2"/>
  <c r="K150" i="2"/>
  <c r="K151" i="2"/>
  <c r="K152" i="2"/>
  <c r="K153" i="2"/>
  <c r="K154" i="2"/>
  <c r="K155" i="2"/>
  <c r="K141" i="2"/>
  <c r="K131" i="2"/>
  <c r="K132" i="2"/>
  <c r="K133" i="2"/>
  <c r="K134" i="2"/>
  <c r="K135" i="2"/>
  <c r="K136" i="2"/>
  <c r="K137" i="2"/>
  <c r="K130" i="2"/>
  <c r="K111" i="2"/>
  <c r="K112" i="2"/>
  <c r="K113" i="2"/>
  <c r="K114" i="2"/>
  <c r="K115" i="2"/>
  <c r="K116" i="2"/>
  <c r="K117" i="2"/>
  <c r="K118" i="2"/>
  <c r="K119" i="2"/>
  <c r="K120" i="2"/>
  <c r="K121" i="2"/>
  <c r="K122" i="2"/>
  <c r="K123" i="2"/>
  <c r="K124" i="2"/>
  <c r="K127" i="2"/>
  <c r="K128" i="2"/>
  <c r="K110" i="2"/>
  <c r="K100" i="2"/>
  <c r="K101" i="2"/>
  <c r="K102" i="2"/>
  <c r="K103" i="2"/>
  <c r="K104" i="2"/>
  <c r="K105" i="2"/>
  <c r="K106" i="2"/>
  <c r="K99" i="2"/>
  <c r="K97" i="2"/>
  <c r="K96" i="2"/>
  <c r="J92" i="2"/>
  <c r="J93"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48" i="2"/>
  <c r="K48" i="2"/>
  <c r="J49" i="2"/>
  <c r="K49" i="2"/>
  <c r="J50" i="2"/>
  <c r="K50" i="2"/>
  <c r="J51" i="2"/>
  <c r="K51" i="2"/>
  <c r="J52" i="2"/>
  <c r="K52" i="2"/>
  <c r="J53" i="2"/>
  <c r="K53" i="2"/>
  <c r="J54" i="2"/>
  <c r="K54" i="2"/>
  <c r="J55" i="2"/>
  <c r="K55" i="2"/>
  <c r="J56" i="2"/>
  <c r="K56" i="2"/>
  <c r="J57" i="2"/>
  <c r="K57" i="2"/>
  <c r="J58" i="2"/>
  <c r="K58" i="2"/>
  <c r="J59" i="2"/>
  <c r="K59" i="2"/>
  <c r="J60" i="2"/>
  <c r="K60" i="2"/>
  <c r="J61" i="2"/>
  <c r="K61" i="2"/>
  <c r="J62" i="2"/>
  <c r="K62" i="2"/>
  <c r="K17" i="2"/>
  <c r="K18" i="2"/>
  <c r="K19" i="2"/>
  <c r="K20" i="2"/>
  <c r="K21" i="2"/>
  <c r="K22" i="2"/>
  <c r="K23" i="2"/>
  <c r="K24" i="2"/>
  <c r="K25" i="2"/>
  <c r="K26" i="2"/>
  <c r="K27" i="2"/>
  <c r="K28" i="2"/>
  <c r="K29" i="2"/>
  <c r="K30" i="2"/>
  <c r="K31" i="2"/>
  <c r="J30" i="2"/>
  <c r="J31" i="2"/>
  <c r="J89" i="2"/>
  <c r="J90" i="2"/>
  <c r="J91" i="2"/>
  <c r="J88" i="2"/>
  <c r="J87" i="2"/>
  <c r="J86" i="2"/>
  <c r="J85" i="2"/>
  <c r="J84" i="2"/>
  <c r="J83" i="2"/>
  <c r="J82" i="2"/>
  <c r="J81" i="2"/>
  <c r="J80" i="2"/>
  <c r="J79" i="2"/>
  <c r="J29" i="2"/>
  <c r="J28" i="2"/>
  <c r="J27" i="2"/>
  <c r="J26" i="2"/>
  <c r="J25" i="2"/>
  <c r="J24" i="2"/>
  <c r="J23" i="2"/>
  <c r="J22" i="2"/>
  <c r="J21" i="2"/>
  <c r="J20" i="2"/>
  <c r="J19" i="2"/>
  <c r="J18" i="2"/>
  <c r="J17" i="2"/>
  <c r="K75" i="2"/>
  <c r="K74" i="2"/>
  <c r="K73" i="2"/>
  <c r="K72" i="2"/>
  <c r="K71" i="2"/>
  <c r="K70" i="2"/>
  <c r="K69" i="2"/>
  <c r="K68" i="2"/>
  <c r="K65" i="2"/>
  <c r="K78" i="2"/>
  <c r="K77" i="2"/>
  <c r="K76" i="2"/>
  <c r="K67" i="2"/>
  <c r="J65" i="2"/>
  <c r="J66" i="2"/>
  <c r="J67" i="2"/>
  <c r="J68" i="2"/>
  <c r="J69" i="2"/>
  <c r="J70" i="2"/>
  <c r="J71" i="2"/>
  <c r="J72" i="2"/>
  <c r="J73" i="2"/>
  <c r="J74" i="2"/>
  <c r="J75" i="2"/>
  <c r="J76" i="2"/>
  <c r="J77" i="2"/>
  <c r="J78" i="2"/>
  <c r="K47" i="2"/>
  <c r="K46" i="2"/>
  <c r="K45" i="2"/>
  <c r="K36" i="2"/>
  <c r="K35" i="2"/>
  <c r="J40" i="2"/>
  <c r="J41" i="2"/>
  <c r="J42" i="2"/>
  <c r="J43" i="2"/>
  <c r="J44" i="2"/>
  <c r="J45" i="2"/>
  <c r="J46" i="2"/>
  <c r="J47" i="2"/>
  <c r="J12" i="2"/>
  <c r="J11" i="2"/>
  <c r="K16" i="2"/>
  <c r="K15" i="2"/>
  <c r="K14" i="2"/>
  <c r="J14" i="2"/>
  <c r="J15" i="2"/>
  <c r="J16" i="2"/>
  <c r="J3" i="2"/>
  <c r="J4" i="2"/>
  <c r="J5" i="2"/>
  <c r="K5" i="2"/>
  <c r="K4" i="2"/>
  <c r="J39" i="2"/>
  <c r="J13" i="2"/>
  <c r="J6" i="2"/>
  <c r="J34" i="2"/>
  <c r="J38" i="2"/>
  <c r="J37" i="2"/>
  <c r="J8" i="2"/>
  <c r="J9" i="2"/>
  <c r="J10" i="2"/>
  <c r="J35" i="2"/>
  <c r="J36" i="2"/>
  <c r="J7" i="2"/>
  <c r="F5" i="2"/>
  <c r="F6" i="2"/>
  <c r="F7" i="2"/>
  <c r="K12" i="2" l="1"/>
  <c r="K43" i="2"/>
  <c r="B12" i="4"/>
  <c r="F24" i="3"/>
  <c r="F15" i="3"/>
  <c r="F29" i="3"/>
  <c r="F16" i="3"/>
  <c r="F17" i="3"/>
  <c r="F18" i="3"/>
  <c r="F19" i="3"/>
  <c r="F20" i="3"/>
  <c r="F21" i="3"/>
  <c r="F22" i="3"/>
  <c r="F23" i="3"/>
  <c r="A7" i="3"/>
  <c r="A6" i="3"/>
  <c r="G4" i="3" l="1"/>
  <c r="H4" i="3" l="1"/>
  <c r="I4" i="3" s="1"/>
  <c r="F3" i="2"/>
  <c r="F4" i="2"/>
  <c r="F8" i="2" l="1"/>
  <c r="I17" i="3" s="1"/>
  <c r="E8" i="2" l="1"/>
  <c r="G8" i="2"/>
  <c r="B33" i="2" l="1"/>
  <c r="C33" i="2" s="1"/>
  <c r="B28" i="2"/>
  <c r="C28" i="2" s="1"/>
  <c r="B32" i="2"/>
  <c r="C32" i="2" s="1"/>
  <c r="P37" i="4" s="1"/>
  <c r="B5" i="2"/>
  <c r="C5" i="2" s="1"/>
  <c r="B3" i="2"/>
  <c r="C3" i="2" s="1"/>
  <c r="B21" i="2"/>
  <c r="C21" i="2" s="1"/>
  <c r="B20" i="2"/>
  <c r="C20" i="2" s="1"/>
  <c r="B9" i="2"/>
  <c r="C9" i="2" s="1"/>
  <c r="B22" i="2"/>
  <c r="C22" i="2" s="1"/>
  <c r="B19" i="2"/>
  <c r="C19" i="2" s="1"/>
  <c r="B18" i="2"/>
  <c r="C18" i="2" s="1"/>
  <c r="B17" i="2"/>
  <c r="C17" i="2" s="1"/>
  <c r="B15" i="2"/>
  <c r="C15" i="2" s="1"/>
  <c r="B14" i="2"/>
  <c r="C14" i="2" s="1"/>
  <c r="B13" i="2"/>
  <c r="C13" i="2" s="1"/>
  <c r="B11" i="2"/>
  <c r="C11" i="2" s="1"/>
  <c r="B8" i="2"/>
  <c r="C8" i="2" s="1"/>
  <c r="B4" i="2"/>
  <c r="C4" i="2" s="1"/>
  <c r="B6" i="2"/>
  <c r="C6" i="2" s="1"/>
  <c r="B7" i="2"/>
  <c r="C7" i="2" s="1"/>
  <c r="I16" i="3"/>
  <c r="P9" i="3" s="1"/>
  <c r="O58" i="4" s="1"/>
  <c r="B26" i="2"/>
  <c r="C26" i="2" s="1"/>
  <c r="B25" i="2"/>
  <c r="C25" i="2" s="1"/>
  <c r="B24" i="2"/>
  <c r="C24" i="2" s="1"/>
  <c r="B31" i="2"/>
  <c r="C31" i="2" s="1"/>
  <c r="B23" i="2"/>
  <c r="C23" i="2" s="1"/>
  <c r="B30" i="2"/>
  <c r="C30" i="2" s="1"/>
  <c r="B16" i="2"/>
  <c r="C16" i="2" s="1"/>
  <c r="B29" i="2"/>
  <c r="C29" i="2" s="1"/>
  <c r="B12" i="2"/>
  <c r="C12" i="2" s="1"/>
  <c r="B27" i="2"/>
  <c r="C27" i="2" s="1"/>
  <c r="B10" i="2"/>
  <c r="C10" i="2" s="1"/>
  <c r="I22" i="3" l="1"/>
  <c r="P7" i="3" s="1"/>
  <c r="I24" i="3"/>
  <c r="I23" i="3"/>
  <c r="I25" i="3"/>
  <c r="I26" i="3"/>
  <c r="C62" i="4"/>
  <c r="L42" i="4"/>
  <c r="K42" i="4"/>
  <c r="H42" i="4"/>
  <c r="A42" i="4"/>
  <c r="Q35" i="4"/>
  <c r="C35" i="4"/>
  <c r="A43" i="4"/>
  <c r="P42" i="4"/>
  <c r="E39" i="4"/>
  <c r="A31" i="4"/>
  <c r="A47" i="4"/>
  <c r="A44" i="4"/>
  <c r="B46" i="4"/>
  <c r="G42" i="4"/>
  <c r="C58" i="4"/>
  <c r="C37" i="4"/>
  <c r="I42" i="4"/>
  <c r="E41" i="4"/>
  <c r="F25" i="3"/>
  <c r="I19" i="3" s="1"/>
  <c r="I12" i="3"/>
  <c r="F30" i="3"/>
  <c r="I5" i="3"/>
  <c r="F35" i="3"/>
  <c r="P8" i="3" l="1"/>
  <c r="O39" i="4" s="1"/>
  <c r="L36" i="4"/>
  <c r="I20" i="3"/>
  <c r="N42" i="4"/>
  <c r="C33" i="4"/>
  <c r="L37" i="4"/>
  <c r="A40" i="4"/>
  <c r="J42" i="4"/>
  <c r="E42" i="4"/>
  <c r="F42" i="4"/>
  <c r="G60" i="4"/>
  <c r="F35" i="4"/>
  <c r="A48" i="4"/>
  <c r="J35" i="4"/>
  <c r="G46" i="4"/>
  <c r="I18" i="3"/>
  <c r="K60" i="4" l="1"/>
  <c r="I39" i="4"/>
</calcChain>
</file>

<file path=xl/sharedStrings.xml><?xml version="1.0" encoding="utf-8"?>
<sst xmlns="http://schemas.openxmlformats.org/spreadsheetml/2006/main" count="531" uniqueCount="185">
  <si>
    <t>Antragsformular Zuschüsse für verbandliche Kinder- und Jugendarbeit</t>
  </si>
  <si>
    <t xml:space="preserve">Antrag auf Gewährung eines Zuschusses nach den Richtlinien des Landkreises Biberach für </t>
  </si>
  <si>
    <t>Ort, Datum</t>
  </si>
  <si>
    <t>Verein / Ortsgruppe:</t>
  </si>
  <si>
    <t>Verbände</t>
  </si>
  <si>
    <t>Errorhandler</t>
  </si>
  <si>
    <t xml:space="preserve">Verband: </t>
  </si>
  <si>
    <t>Telefon:</t>
  </si>
  <si>
    <t>I.</t>
  </si>
  <si>
    <t>Jugendaktionen</t>
  </si>
  <si>
    <t>Jugendräume</t>
  </si>
  <si>
    <t>IV.</t>
  </si>
  <si>
    <t>III.</t>
  </si>
  <si>
    <t>II.</t>
  </si>
  <si>
    <t>Schulung für Mitarbeitende</t>
  </si>
  <si>
    <t>Jugendfreizeiten</t>
  </si>
  <si>
    <t>V.</t>
  </si>
  <si>
    <t>Arbeit des Kreisjugendrings</t>
  </si>
  <si>
    <t xml:space="preserve">Rechtsverbindliche Unterschrift </t>
  </si>
  <si>
    <t>einer zeichnungsberechtigten Person</t>
  </si>
  <si>
    <t>Mit meiner Unterschrift bestätige ich die Verbindlichkeit aller im Antrag gemachten Angaben.</t>
  </si>
  <si>
    <t>Mit meiner Unterschrift bestätige ich, dass keine Überfinanzierung vorliegt.</t>
  </si>
  <si>
    <t>Berechnungen</t>
  </si>
  <si>
    <t>Von-</t>
  </si>
  <si>
    <t>Bis TN</t>
  </si>
  <si>
    <t>€ / Tag / TN</t>
  </si>
  <si>
    <t>I. Jugendfreizeiten</t>
  </si>
  <si>
    <t>Dauer</t>
  </si>
  <si>
    <t>Anzahl TN</t>
  </si>
  <si>
    <t>Parameter zur Korridorermittlung</t>
  </si>
  <si>
    <t>Zuschuss</t>
  </si>
  <si>
    <t>TN-K1</t>
  </si>
  <si>
    <t>TN-K2</t>
  </si>
  <si>
    <t>TN-K3</t>
  </si>
  <si>
    <t>Dauer / Tage</t>
  </si>
  <si>
    <t>III. Jugendaktionen</t>
  </si>
  <si>
    <t>Aktion 1:</t>
  </si>
  <si>
    <t>Aktion</t>
  </si>
  <si>
    <t>Anzahlt TN</t>
  </si>
  <si>
    <t>Zuschuss / TN und Betreuer</t>
  </si>
  <si>
    <t>Betreuer</t>
  </si>
  <si>
    <t>Teilnehmer</t>
  </si>
  <si>
    <t>Aktion 2:</t>
  </si>
  <si>
    <t>Aktion 3:</t>
  </si>
  <si>
    <t>Aktion 4:</t>
  </si>
  <si>
    <t>Aktion 5:</t>
  </si>
  <si>
    <t>Anzahl Betr.</t>
  </si>
  <si>
    <t>Aktion 6:</t>
  </si>
  <si>
    <t>Aktion 7:</t>
  </si>
  <si>
    <t>Aktion 8:</t>
  </si>
  <si>
    <t>Aktion 9:</t>
  </si>
  <si>
    <t>Aktion 10:</t>
  </si>
  <si>
    <t>II. Schulung für Mitarbeitende</t>
  </si>
  <si>
    <t>Prozentuale Förderung</t>
  </si>
  <si>
    <t>IV. Jugendräume</t>
  </si>
  <si>
    <t>Limit / max</t>
  </si>
  <si>
    <t>Eingereichte Kosten</t>
  </si>
  <si>
    <t>V. Arbeit des Kreisjugendrings</t>
  </si>
  <si>
    <t>Ref. Kosten</t>
  </si>
  <si>
    <t>∑  Referent</t>
  </si>
  <si>
    <t>IBAN:</t>
  </si>
  <si>
    <t>E-Mail:</t>
  </si>
  <si>
    <t>Maßnahme:</t>
  </si>
  <si>
    <t>Dauer: vom</t>
  </si>
  <si>
    <t>bis zum</t>
  </si>
  <si>
    <t>Anlagen:</t>
  </si>
  <si>
    <t>Value</t>
  </si>
  <si>
    <t>Programmdauer:</t>
  </si>
  <si>
    <t>Kategorie</t>
  </si>
  <si>
    <t>Feldname</t>
  </si>
  <si>
    <t>Personen</t>
  </si>
  <si>
    <t>Mode Check</t>
  </si>
  <si>
    <t>Feldergebnis</t>
  </si>
  <si>
    <t>Auswertung</t>
  </si>
  <si>
    <t>Vorlage-Daten</t>
  </si>
  <si>
    <t>C25</t>
  </si>
  <si>
    <t>Verkettungsname</t>
  </si>
  <si>
    <t>Gesamtaufwand laut beiliegender Zusammenstellung:</t>
  </si>
  <si>
    <t>A40</t>
  </si>
  <si>
    <t>Beschreibung / Art des Vorhabens:</t>
  </si>
  <si>
    <t>Berechneter Zuschuss:</t>
  </si>
  <si>
    <t>Prüfung</t>
  </si>
  <si>
    <t>Ergebnis:</t>
  </si>
  <si>
    <t>Toggel-Daten</t>
  </si>
  <si>
    <t>Checkbox Prüfung</t>
  </si>
  <si>
    <t>Textvorlagen nach Kategorie</t>
  </si>
  <si>
    <t>Anzahl Teilnehmende:</t>
  </si>
  <si>
    <t>Gesamter berechneter Zuschuss:</t>
  </si>
  <si>
    <t>Jugendaktionen (bis zu 10 Aktionen / Verein und Jahr möglich)</t>
  </si>
  <si>
    <t>Anzahl der Jugendaktionen:</t>
  </si>
  <si>
    <t>A37</t>
  </si>
  <si>
    <t>J33</t>
  </si>
  <si>
    <t>M33</t>
  </si>
  <si>
    <t>Ausgewählte Antragstyp</t>
  </si>
  <si>
    <t>Typ:</t>
  </si>
  <si>
    <t>Check:</t>
  </si>
  <si>
    <t>Formularfeld</t>
  </si>
  <si>
    <t>Kombi I + II</t>
  </si>
  <si>
    <t>III</t>
  </si>
  <si>
    <t>Kombi IV + V</t>
  </si>
  <si>
    <t>Anzeige Switches</t>
  </si>
  <si>
    <t>I</t>
  </si>
  <si>
    <t>II</t>
  </si>
  <si>
    <t>I + II</t>
  </si>
  <si>
    <t>IV + V</t>
  </si>
  <si>
    <t>€ / TN u. B / Tag</t>
  </si>
  <si>
    <t>Straße:</t>
  </si>
  <si>
    <t>Kontaktdaten der Ansprechperson</t>
  </si>
  <si>
    <t>Ort:</t>
  </si>
  <si>
    <t>Postleitzahl:</t>
  </si>
  <si>
    <t>Wir beantragen für die vorstehend bezeichnete, bereits durchgeführte Maßnahme einen Zuschuss nach den Richtlinien des Landkreises Biberach aus den für den Kreisjugendring im Haushaltsplan bereitgestellten Mitteln.</t>
  </si>
  <si>
    <t>Checkboxfeld 1</t>
  </si>
  <si>
    <t>Checkboxfeld 2</t>
  </si>
  <si>
    <t>Checkboxfeld 3</t>
  </si>
  <si>
    <t>Pflichtfeldfärbung</t>
  </si>
  <si>
    <t>A27</t>
  </si>
  <si>
    <t>A44</t>
  </si>
  <si>
    <t>C29</t>
  </si>
  <si>
    <t>C31</t>
  </si>
  <si>
    <t>F31</t>
  </si>
  <si>
    <t>J31</t>
  </si>
  <si>
    <t>C33</t>
  </si>
  <si>
    <t>Q31</t>
  </si>
  <si>
    <t>E35</t>
  </si>
  <si>
    <t>E38</t>
  </si>
  <si>
    <t>A39</t>
  </si>
  <si>
    <t>A41</t>
  </si>
  <si>
    <t>B43</t>
  </si>
  <si>
    <t>E39</t>
  </si>
  <si>
    <t>F39</t>
  </si>
  <si>
    <t>G39</t>
  </si>
  <si>
    <t>H39</t>
  </si>
  <si>
    <t>I39</t>
  </si>
  <si>
    <t>J39</t>
  </si>
  <si>
    <t>K39</t>
  </si>
  <si>
    <t>L39</t>
  </si>
  <si>
    <t>M39</t>
  </si>
  <si>
    <t>O39</t>
  </si>
  <si>
    <t>A45</t>
  </si>
  <si>
    <t>C51</t>
  </si>
  <si>
    <t>G53</t>
  </si>
  <si>
    <t>Prüfung:</t>
  </si>
  <si>
    <t>IBAN prüfung</t>
  </si>
  <si>
    <t>Feldanzeigen</t>
  </si>
  <si>
    <t>Akkordeon Jugend</t>
  </si>
  <si>
    <t>Alemannischer-Narrenring Jugend</t>
  </si>
  <si>
    <t>Bläserjugend</t>
  </si>
  <si>
    <t>Budenvereinigung Biberach</t>
  </si>
  <si>
    <t>Dachverband der Jungfischer</t>
  </si>
  <si>
    <t>Kleintierzüchter Jugend</t>
  </si>
  <si>
    <t>Narrenjugend Gabelzünfte</t>
  </si>
  <si>
    <t>Ring politischer Jugend</t>
  </si>
  <si>
    <t>Sängerjugend</t>
  </si>
  <si>
    <t>Schönstattjugend</t>
  </si>
  <si>
    <t>AG Stadtjugendringe</t>
  </si>
  <si>
    <t>Eine Vereinbarung nach §72a SGB VIII mit dem Kreisjugendamt liegt vor.</t>
  </si>
  <si>
    <t>Teilnahmeliste, tabellarischer Programmablauf</t>
  </si>
  <si>
    <t>Teilnahmeliste, tabellarischer Programmablauf, Gruppenfoto</t>
  </si>
  <si>
    <t xml:space="preserve">Belege, Gesamtkostenaufstellung </t>
  </si>
  <si>
    <t>Kostenaufstellungen, Belege</t>
  </si>
  <si>
    <t>Anzahl der Teilnehmenden inklusive Betreuerinnen:</t>
  </si>
  <si>
    <t>Anzahl Betreuerinnen:</t>
  </si>
  <si>
    <t>Maximale Anzahl Tage</t>
  </si>
  <si>
    <t>Honorarkosten für externe Referentin:</t>
  </si>
  <si>
    <t>Antwort:</t>
  </si>
  <si>
    <t>Meldungen</t>
  </si>
  <si>
    <t>Wir versichern wahrheitsgemäß, dass Materialien und Inventar in unser Eigentum übergegangen sind. Wir sind zur Rückzahlung des Zuschusses entsprechend der Nutzungsdauer verpflichtet, wenn die Anschaffungsgegenstände vor Ablauf von 5 Jahren entgeltlich oder unentgeltlich veräußert oder weitergegeben werden. Bitte beachten, auf der Rechnung muss die Adresse des Vereins bzw. der Jugendabteilung vermerkt sein.</t>
  </si>
  <si>
    <t>Name:</t>
  </si>
  <si>
    <t>Nur Teilnehmende aus dem Landkreis Biberach werden bezuschusst.</t>
  </si>
  <si>
    <t>Anzahl der Teilnehmenden aus dem Landkreis Biberach:</t>
  </si>
  <si>
    <t>Kreditinstitut / Bank:</t>
  </si>
  <si>
    <t>Die Anträge auf Gewährung eines Zuschusses sind zusammen mit den notwendigen Verwendungsnachweisen beim Kreisjugendamt bis spätestens 6 Wochen nach Abschluss der Maßnahme einzureichen. Davon ausgenommen sind Anträge unter III. Jugendaktionen, dieser wird gesammelt spätestens zum 30.09. eingereicht. Abrechnungszeitraum ist die Zeit vom 1. Oktober des Vorjahres bis 30. September des laufenden Jahres. Für jede Maßnahme muss ein eigenes Formular ausgefüllt werden. Die Angabe eines Privatkontos ist unzulässig.</t>
  </si>
  <si>
    <t>DPSG–Deutsche Pfadfinderschaft Sankt Georg</t>
  </si>
  <si>
    <t>JRK–Deutsches Jugendrotkreuz</t>
  </si>
  <si>
    <t>EJW–Evangelisches Jugendwerk</t>
  </si>
  <si>
    <t>KJF–Kreisjugendfeuerwehr</t>
  </si>
  <si>
    <t>ASB–Jugend</t>
  </si>
  <si>
    <t>BDKJ–Bund der Deutschen Katholischen Jugend</t>
  </si>
  <si>
    <t>BDL–Bund der Landjugend</t>
  </si>
  <si>
    <t>DGB–Jugend</t>
  </si>
  <si>
    <t>DLRG–Jugend</t>
  </si>
  <si>
    <t>Sportkreis–Jugend</t>
  </si>
  <si>
    <t>Teilnahmeliste, tabellarischer Programmablauf, Rechnung der Honorarkosten von Referentin</t>
  </si>
  <si>
    <r>
      <t xml:space="preserve">Den ausgefüllten Antrag als PDF-Datei speichern und unterschrieben per Mail an: </t>
    </r>
    <r>
      <rPr>
        <u/>
        <sz val="9"/>
        <color theme="3" tint="0.499984740745262"/>
        <rFont val="Aptos Narrow"/>
        <family val="2"/>
        <scheme val="minor"/>
      </rPr>
      <t>kjr.jugendamt@biberach.de</t>
    </r>
    <r>
      <rPr>
        <sz val="9"/>
        <color theme="3" tint="0.499984740745262"/>
        <rFont val="Aptos Narrow"/>
        <family val="2"/>
        <scheme val="minor"/>
      </rPr>
      <t xml:space="preserve"> senden.</t>
    </r>
  </si>
  <si>
    <t>Kreisjugendring Biberach 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</si>
</sst>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General\ &quot;TN&quot;"/>
    <numFmt numFmtId="165" formatCode="&quot;Mehr als&quot;\ General\ &quot;TN&quot;"/>
    <numFmt numFmtId="166" formatCode="General\ &quot;%&quot;"/>
    <numFmt numFmtId="167" formatCode="00000"/>
    <numFmt numFmtId="168" formatCode="0.0"/>
    <numFmt numFmtId="169" formatCode="General\ &quot;Tage&quot;"/>
    <numFmt numFmtId="170" formatCode="dd"/>
  </numFmts>
  <fonts count="37" x14ac:knownFonts="1">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font>
    <font>
      <sz val="12"/>
      <color theme="1"/>
      <name val="Aptos Narrow"/>
      <family val="2"/>
      <scheme val="minor"/>
    </font>
    <font>
      <b/>
      <sz val="11"/>
      <color theme="1"/>
      <name val="Aptos Narrow"/>
      <family val="2"/>
      <scheme val="minor"/>
    </font>
    <font>
      <sz val="11"/>
      <color theme="0"/>
      <name val="Aptos Narrow"/>
      <family val="2"/>
      <scheme val="minor"/>
    </font>
    <font>
      <b/>
      <u/>
      <sz val="11"/>
      <color theme="1"/>
      <name val="Aptos"/>
      <family val="2"/>
    </font>
    <font>
      <sz val="11"/>
      <color theme="1"/>
      <name val="Aptos"/>
      <family val="2"/>
    </font>
    <font>
      <sz val="11"/>
      <color rgb="FF0070C0"/>
      <name val="Aptos"/>
      <family val="2"/>
    </font>
    <font>
      <sz val="12"/>
      <color rgb="FFFF0000"/>
      <name val="Aptos Narrow"/>
      <family val="2"/>
      <scheme val="minor"/>
    </font>
    <font>
      <sz val="11"/>
      <color rgb="FFFF0000"/>
      <name val="Aptos"/>
      <family val="2"/>
    </font>
    <font>
      <b/>
      <sz val="14"/>
      <color theme="0"/>
      <name val="Aptos Narrow"/>
      <family val="2"/>
      <scheme val="minor"/>
    </font>
    <font>
      <sz val="14"/>
      <color theme="0"/>
      <name val="Aptos Narrow"/>
      <family val="2"/>
      <scheme val="minor"/>
    </font>
    <font>
      <b/>
      <sz val="8"/>
      <color theme="1"/>
      <name val="Arial"/>
      <family val="2"/>
    </font>
    <font>
      <sz val="8"/>
      <color theme="1"/>
      <name val="Arial"/>
      <family val="2"/>
    </font>
    <font>
      <b/>
      <sz val="10"/>
      <color theme="1"/>
      <name val="Arial"/>
      <family val="2"/>
    </font>
    <font>
      <sz val="8"/>
      <color rgb="FFFF0000"/>
      <name val="Arial"/>
      <family val="2"/>
    </font>
    <font>
      <b/>
      <sz val="12"/>
      <color theme="1"/>
      <name val="Aptos Narrow"/>
      <family val="2"/>
      <scheme val="minor"/>
    </font>
    <font>
      <sz val="8"/>
      <name val="Aptos Narrow"/>
      <family val="2"/>
      <scheme val="minor"/>
    </font>
    <font>
      <b/>
      <u val="doubleAccounting"/>
      <sz val="8"/>
      <color theme="0"/>
      <name val="Arial"/>
      <family val="2"/>
    </font>
    <font>
      <sz val="10"/>
      <color theme="1"/>
      <name val="Arial"/>
      <family val="2"/>
    </font>
    <font>
      <sz val="8"/>
      <color theme="0"/>
      <name val="Arial"/>
      <family val="2"/>
    </font>
    <font>
      <sz val="7"/>
      <color rgb="FFC00000"/>
      <name val="Arial"/>
      <family val="2"/>
    </font>
    <font>
      <b/>
      <sz val="9.5"/>
      <color theme="1"/>
      <name val="Arial"/>
      <family val="2"/>
    </font>
    <font>
      <sz val="9.5"/>
      <color theme="1"/>
      <name val="Arial"/>
      <family val="2"/>
    </font>
    <font>
      <sz val="9.5"/>
      <name val="Arial"/>
      <family val="2"/>
    </font>
    <font>
      <b/>
      <sz val="11"/>
      <color theme="1"/>
      <name val="Arial"/>
      <family val="2"/>
    </font>
    <font>
      <sz val="7.5"/>
      <color theme="0"/>
      <name val="Arial"/>
      <family val="2"/>
    </font>
    <font>
      <sz val="9"/>
      <color theme="1"/>
      <name val="Arial"/>
      <family val="2"/>
    </font>
    <font>
      <sz val="9"/>
      <name val="Arial"/>
      <family val="2"/>
    </font>
    <font>
      <u/>
      <sz val="12"/>
      <color theme="10"/>
      <name val="Aptos Narrow"/>
      <family val="2"/>
      <scheme val="minor"/>
    </font>
    <font>
      <sz val="9"/>
      <color theme="3" tint="0.499984740745262"/>
      <name val="Aptos Narrow"/>
      <family val="2"/>
      <scheme val="minor"/>
    </font>
    <font>
      <u/>
      <sz val="9"/>
      <color theme="3" tint="0.499984740745262"/>
      <name val="Aptos Narrow"/>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70C0"/>
        <bgColor indexed="64"/>
      </patternFill>
    </fill>
    <fill>
      <patternFill patternType="solid">
        <fgColor theme="3"/>
        <bgColor indexed="64"/>
      </patternFill>
    </fill>
    <fill>
      <patternFill patternType="solid">
        <fgColor theme="0" tint="-0.34998626667073579"/>
        <bgColor indexed="64"/>
      </patternFill>
    </fill>
    <fill>
      <patternFill patternType="solid">
        <fgColor theme="0"/>
        <bgColor indexed="64"/>
      </patternFill>
    </fill>
    <fill>
      <patternFill patternType="solid">
        <fgColor theme="3" tint="0.499984740745262"/>
        <bgColor indexed="64"/>
      </patternFill>
    </fill>
    <fill>
      <patternFill patternType="solid">
        <fgColor theme="3" tint="0.89999084444715716"/>
        <bgColor indexed="64"/>
      </patternFill>
    </fill>
    <fill>
      <patternFill patternType="solid">
        <fgColor theme="9"/>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s>
  <cellStyleXfs count="3">
    <xf numFmtId="0" fontId="0" fillId="0" borderId="0"/>
    <xf numFmtId="44" fontId="7" fillId="0" borderId="0" applyFont="0" applyFill="0" applyBorder="0" applyAlignment="0" applyProtection="0"/>
    <xf numFmtId="0" fontId="34" fillId="0" borderId="0" applyNumberFormat="0" applyFill="0" applyBorder="0" applyAlignment="0" applyProtection="0"/>
  </cellStyleXfs>
  <cellXfs count="241">
    <xf numFmtId="0" fontId="0" fillId="0" borderId="0" xfId="0"/>
    <xf numFmtId="0" fontId="8" fillId="4" borderId="6" xfId="0" applyFont="1" applyFill="1" applyBorder="1" applyAlignment="1">
      <alignment horizontal="center"/>
    </xf>
    <xf numFmtId="0" fontId="8" fillId="0" borderId="0" xfId="0" applyFont="1"/>
    <xf numFmtId="0" fontId="5" fillId="2" borderId="6" xfId="0" applyFont="1" applyFill="1" applyBorder="1" applyAlignment="1">
      <alignment horizontal="center"/>
    </xf>
    <xf numFmtId="0" fontId="9" fillId="6" borderId="6" xfId="0" applyFont="1" applyFill="1" applyBorder="1" applyAlignment="1">
      <alignment horizontal="center"/>
    </xf>
    <xf numFmtId="164" fontId="5" fillId="2" borderId="8" xfId="0" applyNumberFormat="1" applyFont="1" applyFill="1" applyBorder="1" applyAlignment="1">
      <alignment horizontal="center"/>
    </xf>
    <xf numFmtId="164" fontId="5" fillId="5" borderId="9" xfId="0" applyNumberFormat="1" applyFont="1" applyFill="1" applyBorder="1" applyAlignment="1" applyProtection="1">
      <alignment horizontal="center"/>
      <protection locked="0"/>
    </xf>
    <xf numFmtId="164" fontId="5" fillId="2" borderId="5" xfId="0" applyNumberFormat="1" applyFont="1" applyFill="1" applyBorder="1" applyAlignment="1">
      <alignment horizontal="center"/>
    </xf>
    <xf numFmtId="164" fontId="5" fillId="5" borderId="6" xfId="0" applyNumberFormat="1" applyFont="1" applyFill="1" applyBorder="1" applyAlignment="1" applyProtection="1">
      <alignment horizontal="center"/>
      <protection locked="0"/>
    </xf>
    <xf numFmtId="44" fontId="5" fillId="5" borderId="6" xfId="1" applyFont="1" applyFill="1" applyBorder="1" applyProtection="1">
      <protection locked="0"/>
    </xf>
    <xf numFmtId="0" fontId="5" fillId="0" borderId="0" xfId="0" applyFont="1"/>
    <xf numFmtId="0" fontId="5" fillId="2" borderId="6" xfId="0" applyFont="1" applyFill="1" applyBorder="1" applyAlignment="1">
      <alignment horizontal="right"/>
    </xf>
    <xf numFmtId="0" fontId="8" fillId="0" borderId="0" xfId="0" applyFont="1" applyAlignment="1">
      <alignment horizontal="center"/>
    </xf>
    <xf numFmtId="0" fontId="9" fillId="0" borderId="0" xfId="0" applyFont="1" applyAlignment="1">
      <alignment horizontal="center"/>
    </xf>
    <xf numFmtId="0" fontId="16" fillId="7" borderId="0" xfId="0" applyFont="1" applyFill="1"/>
    <xf numFmtId="0" fontId="15" fillId="7" borderId="0" xfId="0" applyFont="1" applyFill="1"/>
    <xf numFmtId="0" fontId="8" fillId="4" borderId="13" xfId="0" applyFont="1" applyFill="1" applyBorder="1" applyAlignment="1">
      <alignment horizontal="center"/>
    </xf>
    <xf numFmtId="44" fontId="5" fillId="5" borderId="15" xfId="1" applyFont="1" applyFill="1" applyBorder="1"/>
    <xf numFmtId="44" fontId="9" fillId="6" borderId="15" xfId="1" applyFont="1" applyFill="1" applyBorder="1" applyAlignment="1">
      <alignment horizontal="center"/>
    </xf>
    <xf numFmtId="0" fontId="9" fillId="6" borderId="15" xfId="0" applyFont="1" applyFill="1" applyBorder="1" applyAlignment="1">
      <alignment horizontal="center"/>
    </xf>
    <xf numFmtId="0" fontId="5" fillId="2" borderId="5" xfId="0" applyFont="1" applyFill="1" applyBorder="1" applyAlignment="1">
      <alignment horizontal="center"/>
    </xf>
    <xf numFmtId="44" fontId="8" fillId="2" borderId="13" xfId="0" applyNumberFormat="1" applyFont="1" applyFill="1" applyBorder="1"/>
    <xf numFmtId="0" fontId="5" fillId="3" borderId="0" xfId="0" applyFont="1" applyFill="1"/>
    <xf numFmtId="0" fontId="5" fillId="3" borderId="17" xfId="0" applyFont="1" applyFill="1" applyBorder="1"/>
    <xf numFmtId="0" fontId="5" fillId="3" borderId="20" xfId="0" applyFont="1" applyFill="1" applyBorder="1"/>
    <xf numFmtId="0" fontId="5" fillId="3" borderId="21" xfId="0" applyFont="1" applyFill="1" applyBorder="1"/>
    <xf numFmtId="44" fontId="8" fillId="2" borderId="13" xfId="1" applyFont="1" applyFill="1" applyBorder="1"/>
    <xf numFmtId="44" fontId="5" fillId="5" borderId="5" xfId="1" applyFont="1" applyFill="1" applyBorder="1" applyProtection="1">
      <protection locked="0"/>
    </xf>
    <xf numFmtId="0" fontId="5" fillId="3" borderId="7" xfId="0" applyFont="1" applyFill="1" applyBorder="1"/>
    <xf numFmtId="0" fontId="5" fillId="3" borderId="22" xfId="0" applyFont="1" applyFill="1" applyBorder="1"/>
    <xf numFmtId="0" fontId="5" fillId="2" borderId="15" xfId="0" applyFont="1" applyFill="1" applyBorder="1" applyAlignment="1">
      <alignment horizontal="right"/>
    </xf>
    <xf numFmtId="44" fontId="8" fillId="2" borderId="16" xfId="1" applyFont="1" applyFill="1" applyBorder="1"/>
    <xf numFmtId="0" fontId="15" fillId="7" borderId="23" xfId="0" applyFont="1" applyFill="1" applyBorder="1"/>
    <xf numFmtId="0" fontId="0" fillId="0" borderId="24" xfId="0" applyBorder="1"/>
    <xf numFmtId="44" fontId="0" fillId="2" borderId="15" xfId="1" applyFont="1" applyFill="1" applyBorder="1"/>
    <xf numFmtId="0" fontId="18" fillId="0" borderId="0" xfId="0" applyFont="1"/>
    <xf numFmtId="0" fontId="0" fillId="8" borderId="7" xfId="0" applyFill="1" applyBorder="1"/>
    <xf numFmtId="0" fontId="0" fillId="8" borderId="0" xfId="0" applyFill="1"/>
    <xf numFmtId="0" fontId="0" fillId="8" borderId="22" xfId="0" applyFill="1" applyBorder="1"/>
    <xf numFmtId="0" fontId="0" fillId="8" borderId="20" xfId="0" applyFill="1" applyBorder="1"/>
    <xf numFmtId="0" fontId="0" fillId="0" borderId="0" xfId="0" applyAlignment="1">
      <alignment horizontal="center"/>
    </xf>
    <xf numFmtId="0" fontId="21" fillId="0" borderId="6" xfId="0" applyFont="1" applyBorder="1" applyAlignment="1">
      <alignment horizontal="center"/>
    </xf>
    <xf numFmtId="0" fontId="0" fillId="0" borderId="6" xfId="0" applyBorder="1"/>
    <xf numFmtId="0" fontId="21" fillId="0" borderId="6" xfId="0" applyFont="1" applyBorder="1"/>
    <xf numFmtId="0" fontId="21" fillId="0" borderId="25" xfId="0" applyFont="1" applyBorder="1" applyAlignment="1">
      <alignment horizontal="center"/>
    </xf>
    <xf numFmtId="0" fontId="0" fillId="8" borderId="25" xfId="0" applyFill="1" applyBorder="1"/>
    <xf numFmtId="44" fontId="5" fillId="12" borderId="6" xfId="1" applyFont="1" applyFill="1" applyBorder="1"/>
    <xf numFmtId="0" fontId="8" fillId="12" borderId="6" xfId="0" applyFont="1" applyFill="1" applyBorder="1"/>
    <xf numFmtId="0" fontId="8" fillId="12" borderId="9" xfId="0" applyFont="1" applyFill="1" applyBorder="1"/>
    <xf numFmtId="44" fontId="5" fillId="12" borderId="9" xfId="1" applyFont="1" applyFill="1" applyBorder="1"/>
    <xf numFmtId="44" fontId="5" fillId="5" borderId="29" xfId="1" applyFont="1" applyFill="1" applyBorder="1" applyProtection="1">
      <protection locked="0"/>
    </xf>
    <xf numFmtId="44" fontId="8" fillId="2" borderId="16" xfId="0" applyNumberFormat="1" applyFont="1" applyFill="1" applyBorder="1"/>
    <xf numFmtId="0" fontId="0" fillId="4" borderId="6" xfId="0" applyFill="1" applyBorder="1"/>
    <xf numFmtId="0" fontId="0" fillId="0" borderId="6" xfId="0" applyBorder="1" applyAlignment="1">
      <alignment horizontal="left"/>
    </xf>
    <xf numFmtId="0" fontId="10" fillId="0" borderId="0" xfId="0" applyFont="1" applyAlignment="1">
      <alignment vertical="center"/>
    </xf>
    <xf numFmtId="0" fontId="11" fillId="0" borderId="0" xfId="0" applyFont="1" applyAlignment="1">
      <alignment vertical="center"/>
    </xf>
    <xf numFmtId="0" fontId="6" fillId="0" borderId="0" xfId="0" applyFont="1" applyAlignment="1">
      <alignment vertical="center"/>
    </xf>
    <xf numFmtId="0" fontId="12" fillId="0" borderId="0" xfId="0" applyFont="1" applyAlignment="1">
      <alignment vertical="center"/>
    </xf>
    <xf numFmtId="0" fontId="13" fillId="0" borderId="0" xfId="0" applyFont="1"/>
    <xf numFmtId="0" fontId="14" fillId="0" borderId="0" xfId="0" applyFont="1" applyAlignment="1">
      <alignment vertical="center"/>
    </xf>
    <xf numFmtId="0" fontId="0" fillId="4" borderId="5" xfId="0" applyFill="1" applyBorder="1"/>
    <xf numFmtId="0" fontId="3" fillId="2" borderId="5" xfId="0" applyFont="1" applyFill="1" applyBorder="1" applyAlignment="1">
      <alignment horizontal="left"/>
    </xf>
    <xf numFmtId="0" fontId="3" fillId="2" borderId="13" xfId="0" applyFont="1" applyFill="1" applyBorder="1" applyAlignment="1">
      <alignment horizontal="left"/>
    </xf>
    <xf numFmtId="0" fontId="0" fillId="2" borderId="5" xfId="0" applyFill="1" applyBorder="1" applyAlignment="1">
      <alignment horizontal="left"/>
    </xf>
    <xf numFmtId="44" fontId="3" fillId="2" borderId="13" xfId="0" applyNumberFormat="1" applyFont="1" applyFill="1" applyBorder="1"/>
    <xf numFmtId="0" fontId="3" fillId="2" borderId="5" xfId="0" applyFont="1" applyFill="1" applyBorder="1"/>
    <xf numFmtId="0" fontId="3" fillId="2" borderId="13" xfId="0" applyFont="1" applyFill="1" applyBorder="1"/>
    <xf numFmtId="0" fontId="0" fillId="2" borderId="14" xfId="0" applyFill="1" applyBorder="1" applyAlignment="1">
      <alignment horizontal="left"/>
    </xf>
    <xf numFmtId="0" fontId="3" fillId="2" borderId="16" xfId="0" applyFont="1" applyFill="1" applyBorder="1"/>
    <xf numFmtId="44" fontId="5" fillId="5" borderId="33" xfId="1" applyFont="1" applyFill="1" applyBorder="1" applyProtection="1">
      <protection locked="0"/>
    </xf>
    <xf numFmtId="44" fontId="5" fillId="5" borderId="25" xfId="1" applyFont="1" applyFill="1" applyBorder="1" applyProtection="1">
      <protection locked="0"/>
    </xf>
    <xf numFmtId="44" fontId="5" fillId="5" borderId="35" xfId="1" applyFont="1" applyFill="1" applyBorder="1" applyProtection="1">
      <protection locked="0"/>
    </xf>
    <xf numFmtId="0" fontId="9" fillId="6" borderId="23" xfId="0" applyFont="1" applyFill="1" applyBorder="1" applyAlignment="1">
      <alignment horizontal="center"/>
    </xf>
    <xf numFmtId="44" fontId="5" fillId="12" borderId="13" xfId="1" applyFont="1" applyFill="1" applyBorder="1"/>
    <xf numFmtId="169" fontId="5" fillId="3" borderId="20" xfId="0" applyNumberFormat="1" applyFont="1" applyFill="1" applyBorder="1" applyAlignment="1">
      <alignment horizontal="center"/>
    </xf>
    <xf numFmtId="0" fontId="0" fillId="4" borderId="6" xfId="0" applyFill="1" applyBorder="1" applyAlignment="1">
      <alignment horizontal="center"/>
    </xf>
    <xf numFmtId="0" fontId="0" fillId="4" borderId="3" xfId="0" applyFill="1" applyBorder="1"/>
    <xf numFmtId="0" fontId="0" fillId="4" borderId="32" xfId="0" applyFill="1" applyBorder="1"/>
    <xf numFmtId="0" fontId="0" fillId="4" borderId="31" xfId="0" applyFill="1" applyBorder="1"/>
    <xf numFmtId="0" fontId="0" fillId="4" borderId="1" xfId="0" applyFill="1" applyBorder="1"/>
    <xf numFmtId="0" fontId="0" fillId="4" borderId="34" xfId="0" applyFill="1" applyBorder="1"/>
    <xf numFmtId="0" fontId="0" fillId="4" borderId="6" xfId="0" applyFill="1" applyBorder="1" applyProtection="1">
      <protection locked="0"/>
    </xf>
    <xf numFmtId="44" fontId="25" fillId="0" borderId="0" xfId="1" applyFont="1" applyFill="1" applyBorder="1" applyAlignment="1" applyProtection="1"/>
    <xf numFmtId="0" fontId="0" fillId="4" borderId="36" xfId="0" applyFill="1" applyBorder="1"/>
    <xf numFmtId="0" fontId="0" fillId="4" borderId="23" xfId="0" applyFill="1" applyBorder="1"/>
    <xf numFmtId="0" fontId="21" fillId="4" borderId="6" xfId="0" applyFont="1" applyFill="1" applyBorder="1"/>
    <xf numFmtId="0" fontId="0" fillId="4" borderId="9" xfId="0" applyFill="1" applyBorder="1"/>
    <xf numFmtId="0" fontId="0" fillId="4" borderId="0" xfId="0" applyFill="1"/>
    <xf numFmtId="0" fontId="21" fillId="4" borderId="0" xfId="0" applyFont="1" applyFill="1"/>
    <xf numFmtId="0" fontId="21" fillId="0" borderId="0" xfId="0" applyFont="1" applyAlignment="1">
      <alignment horizontal="center"/>
    </xf>
    <xf numFmtId="16" fontId="21" fillId="0" borderId="0" xfId="0" applyNumberFormat="1" applyFont="1" applyAlignment="1">
      <alignment horizontal="center"/>
    </xf>
    <xf numFmtId="170" fontId="0" fillId="0" borderId="0" xfId="0" applyNumberFormat="1"/>
    <xf numFmtId="14" fontId="21" fillId="0" borderId="0" xfId="0" applyNumberFormat="1" applyFont="1"/>
    <xf numFmtId="14" fontId="0" fillId="0" borderId="0" xfId="0" applyNumberFormat="1"/>
    <xf numFmtId="1" fontId="0" fillId="0" borderId="0" xfId="0" applyNumberFormat="1"/>
    <xf numFmtId="0" fontId="1" fillId="0" borderId="6" xfId="0" applyFont="1" applyBorder="1"/>
    <xf numFmtId="0" fontId="11" fillId="0" borderId="6" xfId="0" applyFont="1" applyBorder="1" applyAlignment="1">
      <alignment vertical="center"/>
    </xf>
    <xf numFmtId="0" fontId="17" fillId="0" borderId="0" xfId="0" applyFont="1" applyAlignment="1">
      <alignment horizontal="left"/>
    </xf>
    <xf numFmtId="0" fontId="17" fillId="0" borderId="0" xfId="0" applyFont="1" applyAlignment="1">
      <alignment vertical="center"/>
    </xf>
    <xf numFmtId="0" fontId="18" fillId="0" borderId="0" xfId="0" applyFont="1" applyAlignment="1">
      <alignment horizontal="left"/>
    </xf>
    <xf numFmtId="0" fontId="20" fillId="0" borderId="0" xfId="0" applyFont="1"/>
    <xf numFmtId="0" fontId="35" fillId="9" borderId="0" xfId="2" applyFont="1" applyFill="1" applyBorder="1" applyAlignment="1">
      <alignment horizontal="center" vertical="top"/>
    </xf>
    <xf numFmtId="0" fontId="18" fillId="0" borderId="7" xfId="0" applyFont="1" applyBorder="1"/>
    <xf numFmtId="0" fontId="19" fillId="9" borderId="0" xfId="0" applyFont="1" applyFill="1" applyAlignment="1">
      <alignment horizontal="center" vertical="center"/>
    </xf>
    <xf numFmtId="0" fontId="19" fillId="9" borderId="17" xfId="0" applyFont="1" applyFill="1" applyBorder="1" applyAlignment="1">
      <alignment horizontal="center" vertical="center"/>
    </xf>
    <xf numFmtId="0" fontId="35" fillId="9" borderId="7" xfId="2" applyFont="1" applyFill="1" applyBorder="1" applyAlignment="1">
      <alignment horizontal="center" vertical="top"/>
    </xf>
    <xf numFmtId="0" fontId="35" fillId="9" borderId="17" xfId="2" applyFont="1" applyFill="1" applyBorder="1" applyAlignment="1">
      <alignment horizontal="center" vertical="top"/>
    </xf>
    <xf numFmtId="0" fontId="27" fillId="9" borderId="0" xfId="0" applyFont="1" applyFill="1" applyAlignment="1">
      <alignment horizontal="center"/>
    </xf>
    <xf numFmtId="0" fontId="29" fillId="9" borderId="0" xfId="0" applyFont="1" applyFill="1"/>
    <xf numFmtId="0" fontId="28" fillId="9" borderId="0" xfId="0" applyFont="1" applyFill="1"/>
    <xf numFmtId="0" fontId="28" fillId="9" borderId="0" xfId="0" applyFont="1" applyFill="1" applyAlignment="1">
      <alignment horizontal="left"/>
    </xf>
    <xf numFmtId="0" fontId="24" fillId="9" borderId="17" xfId="0" applyFont="1" applyFill="1" applyBorder="1"/>
    <xf numFmtId="0" fontId="27" fillId="9" borderId="7" xfId="0" applyFont="1" applyFill="1" applyBorder="1"/>
    <xf numFmtId="0" fontId="18" fillId="9" borderId="0" xfId="0" applyFont="1" applyFill="1"/>
    <xf numFmtId="49" fontId="29" fillId="9" borderId="7" xfId="0" applyNumberFormat="1" applyFont="1" applyFill="1" applyBorder="1"/>
    <xf numFmtId="49" fontId="28" fillId="9" borderId="0" xfId="0" applyNumberFormat="1" applyFont="1" applyFill="1" applyAlignment="1">
      <alignment horizontal="left"/>
    </xf>
    <xf numFmtId="0" fontId="28" fillId="9" borderId="7" xfId="0" applyFont="1" applyFill="1" applyBorder="1"/>
    <xf numFmtId="167" fontId="28" fillId="9" borderId="0" xfId="0" applyNumberFormat="1" applyFont="1" applyFill="1" applyAlignment="1">
      <alignment horizontal="left"/>
    </xf>
    <xf numFmtId="0" fontId="28" fillId="0" borderId="7" xfId="0" applyFont="1" applyBorder="1"/>
    <xf numFmtId="0" fontId="28" fillId="9" borderId="7" xfId="0" applyFont="1" applyFill="1" applyBorder="1" applyAlignment="1">
      <alignment horizontal="left" vertical="center"/>
    </xf>
    <xf numFmtId="0" fontId="28" fillId="9" borderId="0" xfId="0" applyFont="1" applyFill="1" applyAlignment="1">
      <alignment vertical="center"/>
    </xf>
    <xf numFmtId="0" fontId="28" fillId="9" borderId="0" xfId="0" applyFont="1" applyFill="1" applyAlignment="1">
      <alignment horizontal="left" vertical="center"/>
    </xf>
    <xf numFmtId="0" fontId="18" fillId="9" borderId="17" xfId="0" applyFont="1" applyFill="1" applyBorder="1"/>
    <xf numFmtId="0" fontId="18" fillId="9" borderId="7" xfId="0" applyFont="1" applyFill="1" applyBorder="1"/>
    <xf numFmtId="0" fontId="20" fillId="9" borderId="17" xfId="0" applyFont="1" applyFill="1" applyBorder="1" applyAlignment="1">
      <alignment horizontal="left" wrapText="1"/>
    </xf>
    <xf numFmtId="0" fontId="18" fillId="9" borderId="7" xfId="0" applyFont="1" applyFill="1" applyBorder="1" applyAlignment="1">
      <alignment horizontal="left" wrapText="1"/>
    </xf>
    <xf numFmtId="0" fontId="18" fillId="9" borderId="0" xfId="0" applyFont="1" applyFill="1" applyAlignment="1">
      <alignment horizontal="left" wrapText="1"/>
    </xf>
    <xf numFmtId="0" fontId="18" fillId="9" borderId="17" xfId="0" applyFont="1" applyFill="1" applyBorder="1" applyAlignment="1">
      <alignment horizontal="left" wrapText="1"/>
    </xf>
    <xf numFmtId="0" fontId="19" fillId="9" borderId="17" xfId="0" applyFont="1" applyFill="1" applyBorder="1" applyAlignment="1">
      <alignment horizontal="left"/>
    </xf>
    <xf numFmtId="0" fontId="18" fillId="9" borderId="7" xfId="0" applyFont="1" applyFill="1" applyBorder="1" applyAlignment="1">
      <alignment horizontal="right" vertical="center"/>
    </xf>
    <xf numFmtId="0" fontId="18" fillId="9" borderId="0" xfId="0" applyFont="1" applyFill="1" applyAlignment="1">
      <alignment horizontal="right" vertical="center"/>
    </xf>
    <xf numFmtId="0" fontId="17" fillId="9" borderId="7" xfId="0" applyFont="1" applyFill="1" applyBorder="1"/>
    <xf numFmtId="0" fontId="18" fillId="9" borderId="0" xfId="0" applyFont="1" applyFill="1" applyAlignment="1">
      <alignment horizontal="left"/>
    </xf>
    <xf numFmtId="0" fontId="18" fillId="9" borderId="17" xfId="0" applyFont="1" applyFill="1" applyBorder="1" applyAlignment="1">
      <alignment horizontal="left"/>
    </xf>
    <xf numFmtId="0" fontId="18" fillId="9" borderId="0" xfId="0" applyFont="1" applyFill="1" applyAlignment="1">
      <alignment horizontal="center"/>
    </xf>
    <xf numFmtId="0" fontId="25" fillId="9" borderId="0" xfId="0" applyFont="1" applyFill="1" applyAlignment="1" applyProtection="1">
      <alignment horizontal="center" shrinkToFit="1"/>
      <protection locked="0"/>
    </xf>
    <xf numFmtId="0" fontId="18" fillId="9" borderId="0" xfId="0" applyFont="1" applyFill="1" applyAlignment="1">
      <alignment wrapText="1"/>
    </xf>
    <xf numFmtId="44" fontId="18" fillId="9" borderId="17" xfId="1" applyFont="1" applyFill="1" applyBorder="1" applyAlignment="1" applyProtection="1">
      <alignment horizontal="center"/>
    </xf>
    <xf numFmtId="0" fontId="17" fillId="9" borderId="0" xfId="0" applyFont="1" applyFill="1" applyAlignment="1">
      <alignment horizontal="center"/>
    </xf>
    <xf numFmtId="0" fontId="25" fillId="9" borderId="0" xfId="0" applyFont="1" applyFill="1" applyAlignment="1" applyProtection="1">
      <alignment horizontal="center"/>
      <protection locked="0"/>
    </xf>
    <xf numFmtId="0" fontId="18" fillId="9" borderId="17" xfId="0" applyFont="1" applyFill="1" applyBorder="1" applyAlignment="1">
      <alignment horizontal="left" vertical="top"/>
    </xf>
    <xf numFmtId="0" fontId="17" fillId="9" borderId="0" xfId="0" applyFont="1" applyFill="1"/>
    <xf numFmtId="0" fontId="17" fillId="9" borderId="7" xfId="0" applyFont="1" applyFill="1" applyBorder="1" applyAlignment="1">
      <alignment horizontal="right"/>
    </xf>
    <xf numFmtId="0" fontId="17" fillId="9" borderId="0" xfId="0" applyFont="1" applyFill="1" applyAlignment="1">
      <alignment horizontal="right"/>
    </xf>
    <xf numFmtId="0" fontId="18" fillId="9" borderId="7" xfId="0" applyFont="1" applyFill="1" applyBorder="1" applyAlignment="1">
      <alignment vertical="center"/>
    </xf>
    <xf numFmtId="0" fontId="18" fillId="9" borderId="0" xfId="0" applyFont="1" applyFill="1" applyAlignment="1">
      <alignment vertical="center"/>
    </xf>
    <xf numFmtId="0" fontId="18" fillId="9" borderId="17" xfId="0" applyFont="1" applyFill="1" applyBorder="1" applyAlignment="1">
      <alignment horizontal="center"/>
    </xf>
    <xf numFmtId="0" fontId="18" fillId="9" borderId="17" xfId="0" applyFont="1" applyFill="1" applyBorder="1" applyAlignment="1">
      <alignment horizontal="center" vertical="center"/>
    </xf>
    <xf numFmtId="0" fontId="18" fillId="9" borderId="22" xfId="0" applyFont="1" applyFill="1" applyBorder="1"/>
    <xf numFmtId="0" fontId="18" fillId="9" borderId="20" xfId="0" applyFont="1" applyFill="1" applyBorder="1"/>
    <xf numFmtId="0" fontId="18" fillId="9" borderId="21" xfId="0" applyFont="1" applyFill="1" applyBorder="1" applyAlignment="1">
      <alignment horizontal="center"/>
    </xf>
    <xf numFmtId="0" fontId="18" fillId="9" borderId="0" xfId="0" applyFont="1" applyFill="1" applyAlignment="1">
      <alignment horizontal="left"/>
    </xf>
    <xf numFmtId="0" fontId="18" fillId="9" borderId="0" xfId="0" applyFont="1" applyFill="1" applyAlignment="1">
      <alignment horizontal="right"/>
    </xf>
    <xf numFmtId="0" fontId="18" fillId="9" borderId="7" xfId="0" applyFont="1" applyFill="1" applyBorder="1" applyAlignment="1">
      <alignment horizontal="justify" wrapText="1"/>
    </xf>
    <xf numFmtId="0" fontId="18" fillId="9" borderId="0" xfId="0" applyFont="1" applyFill="1" applyAlignment="1">
      <alignment horizontal="justify" wrapText="1"/>
    </xf>
    <xf numFmtId="0" fontId="25" fillId="9" borderId="0" xfId="0" applyFont="1" applyFill="1" applyAlignment="1" applyProtection="1">
      <alignment horizontal="left" shrinkToFit="1"/>
      <protection locked="0"/>
    </xf>
    <xf numFmtId="0" fontId="18" fillId="9" borderId="1" xfId="0" applyFont="1" applyFill="1" applyBorder="1" applyAlignment="1">
      <alignment horizontal="left" shrinkToFit="1"/>
    </xf>
    <xf numFmtId="0" fontId="18" fillId="9" borderId="34" xfId="0" applyFont="1" applyFill="1" applyBorder="1" applyAlignment="1">
      <alignment horizontal="left" shrinkToFit="1"/>
    </xf>
    <xf numFmtId="168" fontId="25" fillId="9" borderId="0" xfId="0" applyNumberFormat="1" applyFont="1" applyFill="1" applyAlignment="1" applyProtection="1">
      <alignment horizontal="center" shrinkToFit="1"/>
      <protection locked="0"/>
    </xf>
    <xf numFmtId="14" fontId="25" fillId="9" borderId="0" xfId="0" applyNumberFormat="1" applyFont="1" applyFill="1" applyAlignment="1" applyProtection="1">
      <alignment horizontal="center" shrinkToFit="1"/>
      <protection locked="0"/>
    </xf>
    <xf numFmtId="0" fontId="18" fillId="9" borderId="0" xfId="0" applyFont="1" applyFill="1" applyAlignment="1">
      <alignment horizontal="center"/>
    </xf>
    <xf numFmtId="0" fontId="17" fillId="9" borderId="0" xfId="0" applyFont="1" applyFill="1" applyAlignment="1">
      <alignment horizontal="left"/>
    </xf>
    <xf numFmtId="0" fontId="18" fillId="9" borderId="7" xfId="0" applyFont="1" applyFill="1" applyBorder="1" applyAlignment="1">
      <alignment horizontal="right"/>
    </xf>
    <xf numFmtId="0" fontId="17" fillId="9" borderId="0" xfId="0" applyFont="1" applyFill="1" applyAlignment="1">
      <alignment horizontal="center"/>
    </xf>
    <xf numFmtId="0" fontId="18" fillId="9" borderId="7" xfId="0" applyFont="1" applyFill="1" applyBorder="1" applyAlignment="1" applyProtection="1">
      <alignment horizontal="left" vertical="top" wrapText="1"/>
      <protection locked="0"/>
    </xf>
    <xf numFmtId="0" fontId="18" fillId="9" borderId="0" xfId="0" applyFont="1" applyFill="1" applyAlignment="1" applyProtection="1">
      <alignment horizontal="left" vertical="top" wrapText="1"/>
      <protection locked="0"/>
    </xf>
    <xf numFmtId="44" fontId="23" fillId="9" borderId="0" xfId="1" applyFont="1" applyFill="1" applyBorder="1" applyAlignment="1">
      <alignment horizontal="center"/>
    </xf>
    <xf numFmtId="0" fontId="18" fillId="9" borderId="7" xfId="0" applyFont="1" applyFill="1" applyBorder="1" applyAlignment="1">
      <alignment horizontal="left"/>
    </xf>
    <xf numFmtId="0" fontId="30" fillId="9" borderId="37" xfId="0" applyFont="1" applyFill="1" applyBorder="1" applyAlignment="1">
      <alignment horizontal="center" vertical="center"/>
    </xf>
    <xf numFmtId="0" fontId="30" fillId="9" borderId="24" xfId="0" applyFont="1" applyFill="1" applyBorder="1" applyAlignment="1">
      <alignment horizontal="center" vertical="center"/>
    </xf>
    <xf numFmtId="0" fontId="30" fillId="9" borderId="38" xfId="0" applyFont="1" applyFill="1" applyBorder="1" applyAlignment="1">
      <alignment horizontal="center" vertical="center"/>
    </xf>
    <xf numFmtId="49" fontId="32" fillId="2" borderId="1" xfId="0" applyNumberFormat="1" applyFont="1" applyFill="1" applyBorder="1" applyAlignment="1" applyProtection="1">
      <alignment horizontal="left" shrinkToFit="1"/>
      <protection locked="0"/>
    </xf>
    <xf numFmtId="49" fontId="32" fillId="2" borderId="34" xfId="0" applyNumberFormat="1" applyFont="1" applyFill="1" applyBorder="1" applyAlignment="1" applyProtection="1">
      <alignment horizontal="left" shrinkToFit="1"/>
      <protection locked="0"/>
    </xf>
    <xf numFmtId="0" fontId="27" fillId="9" borderId="0" xfId="0" applyFont="1" applyFill="1" applyAlignment="1">
      <alignment horizontal="center"/>
    </xf>
    <xf numFmtId="49" fontId="33" fillId="2" borderId="1" xfId="0" applyNumberFormat="1" applyFont="1" applyFill="1" applyBorder="1" applyAlignment="1" applyProtection="1">
      <alignment horizontal="center" shrinkToFit="1"/>
      <protection locked="0"/>
    </xf>
    <xf numFmtId="49" fontId="33" fillId="2" borderId="34" xfId="0" applyNumberFormat="1" applyFont="1" applyFill="1" applyBorder="1" applyAlignment="1" applyProtection="1">
      <alignment horizontal="center" shrinkToFit="1"/>
      <protection locked="0"/>
    </xf>
    <xf numFmtId="0" fontId="35" fillId="9" borderId="7" xfId="2" applyFont="1" applyFill="1" applyBorder="1" applyAlignment="1">
      <alignment horizontal="center" vertical="top"/>
    </xf>
    <xf numFmtId="0" fontId="35" fillId="9" borderId="0" xfId="2" applyFont="1" applyFill="1" applyBorder="1" applyAlignment="1">
      <alignment horizontal="center" vertical="top"/>
    </xf>
    <xf numFmtId="0" fontId="35" fillId="9" borderId="17" xfId="2" applyFont="1" applyFill="1" applyBorder="1" applyAlignment="1">
      <alignment horizontal="center" vertical="top"/>
    </xf>
    <xf numFmtId="0" fontId="32" fillId="2" borderId="1" xfId="0" applyFont="1" applyFill="1" applyBorder="1" applyAlignment="1" applyProtection="1">
      <alignment horizontal="center" shrinkToFit="1"/>
      <protection locked="0"/>
    </xf>
    <xf numFmtId="0" fontId="32" fillId="2" borderId="34" xfId="0" applyFont="1" applyFill="1" applyBorder="1" applyAlignment="1" applyProtection="1">
      <alignment horizontal="center" shrinkToFit="1"/>
      <protection locked="0"/>
    </xf>
    <xf numFmtId="0" fontId="17" fillId="9" borderId="7" xfId="0" applyFont="1" applyFill="1" applyBorder="1" applyAlignment="1">
      <alignment horizontal="center"/>
    </xf>
    <xf numFmtId="44" fontId="25" fillId="9" borderId="0" xfId="1" applyFont="1" applyFill="1" applyBorder="1" applyAlignment="1" applyProtection="1">
      <alignment horizontal="center"/>
      <protection locked="0"/>
    </xf>
    <xf numFmtId="0" fontId="25" fillId="9" borderId="0" xfId="0" applyFont="1" applyFill="1" applyAlignment="1" applyProtection="1">
      <alignment horizontal="center"/>
      <protection locked="0"/>
    </xf>
    <xf numFmtId="0" fontId="17" fillId="9" borderId="39" xfId="0" applyFont="1" applyFill="1" applyBorder="1" applyAlignment="1">
      <alignment horizontal="right"/>
    </xf>
    <xf numFmtId="0" fontId="17" fillId="9" borderId="1" xfId="0" applyFont="1" applyFill="1" applyBorder="1" applyAlignment="1">
      <alignment horizontal="right"/>
    </xf>
    <xf numFmtId="0" fontId="18" fillId="9" borderId="1" xfId="0" applyFont="1" applyFill="1" applyBorder="1" applyAlignment="1">
      <alignment horizontal="left"/>
    </xf>
    <xf numFmtId="0" fontId="26" fillId="9" borderId="0" xfId="0" applyFont="1" applyFill="1" applyAlignment="1">
      <alignment horizontal="center"/>
    </xf>
    <xf numFmtId="167" fontId="32" fillId="2" borderId="1" xfId="0" applyNumberFormat="1" applyFont="1" applyFill="1" applyBorder="1" applyAlignment="1" applyProtection="1">
      <alignment horizontal="left" shrinkToFit="1"/>
      <protection locked="0"/>
    </xf>
    <xf numFmtId="167" fontId="32" fillId="2" borderId="34" xfId="0" applyNumberFormat="1" applyFont="1" applyFill="1" applyBorder="1" applyAlignment="1" applyProtection="1">
      <alignment horizontal="left" shrinkToFit="1"/>
      <protection locked="0"/>
    </xf>
    <xf numFmtId="49" fontId="32" fillId="2" borderId="1" xfId="0" quotePrefix="1" applyNumberFormat="1" applyFont="1" applyFill="1" applyBorder="1" applyAlignment="1" applyProtection="1">
      <alignment horizontal="left" shrinkToFit="1"/>
      <protection locked="0"/>
    </xf>
    <xf numFmtId="49" fontId="32" fillId="2" borderId="34" xfId="0" quotePrefix="1" applyNumberFormat="1" applyFont="1" applyFill="1" applyBorder="1" applyAlignment="1" applyProtection="1">
      <alignment horizontal="left" shrinkToFit="1"/>
      <protection locked="0"/>
    </xf>
    <xf numFmtId="0" fontId="18" fillId="9" borderId="20" xfId="0" applyFont="1" applyFill="1" applyBorder="1" applyAlignment="1">
      <alignment horizontal="center"/>
    </xf>
    <xf numFmtId="0" fontId="18" fillId="9" borderId="0" xfId="0" applyFont="1" applyFill="1" applyAlignment="1">
      <alignment horizontal="center" vertical="center"/>
    </xf>
    <xf numFmtId="0" fontId="18" fillId="9" borderId="1" xfId="0" applyFont="1" applyFill="1" applyBorder="1" applyAlignment="1">
      <alignment horizontal="left" vertical="center" shrinkToFit="1"/>
    </xf>
    <xf numFmtId="0" fontId="18" fillId="9" borderId="34" xfId="0" applyFont="1" applyFill="1" applyBorder="1" applyAlignment="1">
      <alignment horizontal="left" vertical="center" shrinkToFit="1"/>
    </xf>
    <xf numFmtId="0" fontId="31" fillId="9" borderId="0" xfId="0" applyFont="1" applyFill="1" applyAlignment="1">
      <alignment horizontal="center" vertical="top"/>
    </xf>
    <xf numFmtId="0" fontId="19" fillId="9" borderId="7" xfId="0" applyFont="1" applyFill="1" applyBorder="1" applyAlignment="1">
      <alignment horizontal="left"/>
    </xf>
    <xf numFmtId="0" fontId="19" fillId="9" borderId="0" xfId="0" applyFont="1" applyFill="1" applyAlignment="1">
      <alignment horizontal="left"/>
    </xf>
    <xf numFmtId="0" fontId="17" fillId="9" borderId="7" xfId="0" applyFont="1" applyFill="1" applyBorder="1" applyAlignment="1">
      <alignment horizontal="left"/>
    </xf>
    <xf numFmtId="49" fontId="32" fillId="2" borderId="1" xfId="0" applyNumberFormat="1" applyFont="1" applyFill="1" applyBorder="1" applyAlignment="1" applyProtection="1">
      <alignment horizontal="left" vertical="center" shrinkToFit="1"/>
      <protection locked="0"/>
    </xf>
    <xf numFmtId="49" fontId="32" fillId="2" borderId="34" xfId="0" applyNumberFormat="1" applyFont="1" applyFill="1" applyBorder="1" applyAlignment="1" applyProtection="1">
      <alignment horizontal="left" vertical="center" shrinkToFit="1"/>
      <protection locked="0"/>
    </xf>
    <xf numFmtId="44" fontId="25" fillId="9" borderId="0" xfId="1" applyFont="1" applyFill="1" applyBorder="1" applyAlignment="1" applyProtection="1">
      <alignment horizontal="center" shrinkToFit="1"/>
      <protection locked="0"/>
    </xf>
    <xf numFmtId="0" fontId="18" fillId="9" borderId="0" xfId="0" applyFont="1" applyFill="1" applyAlignment="1">
      <alignment horizontal="left" wrapText="1"/>
    </xf>
    <xf numFmtId="0" fontId="26" fillId="9" borderId="0" xfId="0" applyFont="1" applyFill="1" applyAlignment="1">
      <alignment horizontal="left" vertical="center"/>
    </xf>
    <xf numFmtId="0" fontId="28" fillId="9" borderId="7" xfId="0" applyFont="1" applyFill="1" applyBorder="1" applyAlignment="1">
      <alignment horizontal="left"/>
    </xf>
    <xf numFmtId="0" fontId="28" fillId="9" borderId="0" xfId="0" applyFont="1" applyFill="1" applyAlignment="1">
      <alignment horizontal="left"/>
    </xf>
    <xf numFmtId="0" fontId="25" fillId="9" borderId="0" xfId="0" applyFont="1" applyFill="1" applyAlignment="1">
      <alignment horizontal="center" vertical="center" wrapText="1"/>
    </xf>
    <xf numFmtId="0" fontId="21" fillId="11" borderId="6" xfId="0" applyFont="1" applyFill="1" applyBorder="1" applyAlignment="1">
      <alignment horizontal="center"/>
    </xf>
    <xf numFmtId="0" fontId="21" fillId="10" borderId="6" xfId="0" applyFont="1" applyFill="1" applyBorder="1" applyAlignment="1">
      <alignment horizontal="center"/>
    </xf>
    <xf numFmtId="0" fontId="21" fillId="10" borderId="25" xfId="0" applyFont="1" applyFill="1" applyBorder="1" applyAlignment="1">
      <alignment horizontal="center"/>
    </xf>
    <xf numFmtId="0" fontId="21" fillId="4" borderId="6" xfId="0" applyFont="1" applyFill="1" applyBorder="1" applyAlignment="1">
      <alignment horizontal="center"/>
    </xf>
    <xf numFmtId="44" fontId="9" fillId="6" borderId="15" xfId="1" applyFont="1" applyFill="1" applyBorder="1" applyAlignment="1">
      <alignment horizontal="center"/>
    </xf>
    <xf numFmtId="165" fontId="5" fillId="2" borderId="18" xfId="0" applyNumberFormat="1" applyFont="1" applyFill="1" applyBorder="1" applyAlignment="1">
      <alignment horizontal="center"/>
    </xf>
    <xf numFmtId="165" fontId="5" fillId="2" borderId="19" xfId="0" applyNumberFormat="1" applyFont="1" applyFill="1" applyBorder="1" applyAlignment="1">
      <alignment horizontal="center"/>
    </xf>
    <xf numFmtId="0" fontId="8" fillId="4" borderId="10" xfId="0" applyFont="1" applyFill="1" applyBorder="1" applyAlignment="1">
      <alignment horizontal="center"/>
    </xf>
    <xf numFmtId="0" fontId="8" fillId="4" borderId="11" xfId="0" applyFont="1" applyFill="1" applyBorder="1" applyAlignment="1">
      <alignment horizontal="center"/>
    </xf>
    <xf numFmtId="0" fontId="8" fillId="4" borderId="12" xfId="0" applyFont="1" applyFill="1" applyBorder="1" applyAlignment="1">
      <alignment horizontal="center"/>
    </xf>
    <xf numFmtId="0" fontId="8" fillId="2" borderId="26" xfId="0" applyFont="1" applyFill="1" applyBorder="1" applyAlignment="1">
      <alignment horizontal="center"/>
    </xf>
    <xf numFmtId="0" fontId="8" fillId="2" borderId="27" xfId="0" applyFont="1" applyFill="1" applyBorder="1" applyAlignment="1">
      <alignment horizontal="center"/>
    </xf>
    <xf numFmtId="0" fontId="8" fillId="2" borderId="28" xfId="0" applyFont="1" applyFill="1" applyBorder="1" applyAlignment="1">
      <alignment horizontal="center"/>
    </xf>
    <xf numFmtId="0" fontId="2" fillId="3" borderId="0" xfId="0" applyFont="1" applyFill="1" applyAlignment="1">
      <alignment horizontal="center" wrapText="1"/>
    </xf>
    <xf numFmtId="0" fontId="8" fillId="2" borderId="5" xfId="0" applyFont="1" applyFill="1" applyBorder="1" applyAlignment="1">
      <alignment horizontal="center"/>
    </xf>
    <xf numFmtId="0" fontId="8" fillId="2" borderId="13" xfId="0" applyFont="1" applyFill="1" applyBorder="1" applyAlignment="1">
      <alignment horizontal="center"/>
    </xf>
    <xf numFmtId="0" fontId="8" fillId="4" borderId="5" xfId="0" applyFont="1" applyFill="1" applyBorder="1" applyAlignment="1">
      <alignment horizontal="center"/>
    </xf>
    <xf numFmtId="0" fontId="8" fillId="4" borderId="6" xfId="0" applyFont="1" applyFill="1" applyBorder="1" applyAlignment="1">
      <alignment horizontal="center"/>
    </xf>
    <xf numFmtId="0" fontId="0" fillId="4" borderId="25" xfId="0" applyFill="1" applyBorder="1" applyAlignment="1">
      <alignment horizontal="left"/>
    </xf>
    <xf numFmtId="0" fontId="0" fillId="4" borderId="30" xfId="0" applyFill="1" applyBorder="1" applyAlignment="1">
      <alignment horizontal="left"/>
    </xf>
    <xf numFmtId="0" fontId="0" fillId="4" borderId="25" xfId="0" applyFill="1" applyBorder="1" applyAlignment="1">
      <alignment horizontal="center"/>
    </xf>
    <xf numFmtId="0" fontId="0" fillId="4" borderId="30" xfId="0" applyFill="1" applyBorder="1" applyAlignment="1">
      <alignment horizontal="center"/>
    </xf>
    <xf numFmtId="0" fontId="15" fillId="7" borderId="0" xfId="0" applyFont="1" applyFill="1" applyAlignment="1">
      <alignment horizontal="center"/>
    </xf>
    <xf numFmtId="0" fontId="8" fillId="2" borderId="10" xfId="0" applyFont="1" applyFill="1" applyBorder="1" applyAlignment="1">
      <alignment horizontal="center"/>
    </xf>
    <xf numFmtId="0" fontId="8" fillId="2" borderId="11" xfId="0" applyFont="1" applyFill="1" applyBorder="1" applyAlignment="1">
      <alignment horizontal="center"/>
    </xf>
    <xf numFmtId="0" fontId="8" fillId="2" borderId="12" xfId="0" applyFont="1" applyFill="1" applyBorder="1" applyAlignment="1">
      <alignment horizontal="center"/>
    </xf>
    <xf numFmtId="166" fontId="5" fillId="5" borderId="14" xfId="0" applyNumberFormat="1" applyFont="1" applyFill="1" applyBorder="1" applyAlignment="1">
      <alignment horizontal="center"/>
    </xf>
    <xf numFmtId="166" fontId="5" fillId="5" borderId="15" xfId="0" applyNumberFormat="1" applyFont="1" applyFill="1" applyBorder="1" applyAlignment="1">
      <alignment horizontal="center"/>
    </xf>
    <xf numFmtId="0" fontId="8" fillId="4" borderId="4" xfId="0" applyFont="1" applyFill="1" applyBorder="1" applyAlignment="1">
      <alignment horizontal="center"/>
    </xf>
    <xf numFmtId="0" fontId="8" fillId="4" borderId="2" xfId="0" applyFont="1" applyFill="1" applyBorder="1" applyAlignment="1">
      <alignment horizontal="center"/>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5" fillId="3" borderId="20" xfId="0" applyFont="1" applyFill="1" applyBorder="1" applyAlignment="1">
      <alignment horizontal="center" vertical="center" wrapText="1"/>
    </xf>
  </cellXfs>
  <cellStyles count="3">
    <cellStyle name="Link" xfId="2" builtinId="8"/>
    <cellStyle name="Standard" xfId="0" builtinId="0"/>
    <cellStyle name="Währung" xfId="1" builtinId="4"/>
  </cellStyles>
  <dxfs count="27">
    <dxf>
      <font>
        <color theme="1"/>
      </font>
      <fill>
        <patternFill>
          <bgColor theme="0" tint="-4.9989318521683403E-2"/>
        </patternFill>
      </fill>
      <border>
        <left style="thin">
          <color auto="1"/>
        </left>
        <right style="thin">
          <color auto="1"/>
        </right>
        <top style="thin">
          <color auto="1"/>
        </top>
        <bottom style="thin">
          <color auto="1"/>
        </bottom>
        <vertical/>
        <horizontal/>
      </border>
    </dxf>
    <dxf>
      <font>
        <color theme="1"/>
      </font>
      <fill>
        <patternFill patternType="none">
          <bgColor auto="1"/>
        </patternFill>
      </fill>
    </dxf>
    <dxf>
      <border>
        <left/>
        <right/>
        <top/>
        <bottom/>
        <vertical/>
        <horizontal/>
      </border>
    </dxf>
    <dxf>
      <font>
        <color theme="1"/>
      </font>
      <fill>
        <patternFill>
          <bgColor theme="0" tint="-4.9989318521683403E-2"/>
        </patternFill>
      </fill>
      <border>
        <left style="thin">
          <color auto="1"/>
        </left>
        <right style="thin">
          <color auto="1"/>
        </right>
        <top style="thin">
          <color auto="1"/>
        </top>
        <bottom style="thin">
          <color auto="1"/>
        </bottom>
        <vertical/>
        <horizontal/>
      </border>
    </dxf>
    <dxf>
      <fill>
        <patternFill>
          <bgColor rgb="FFEEE69A"/>
        </patternFill>
      </fill>
    </dxf>
    <dxf>
      <fill>
        <patternFill>
          <bgColor rgb="FFEEE69A"/>
        </patternFill>
      </fill>
    </dxf>
    <dxf>
      <fill>
        <patternFill>
          <bgColor rgb="FFEEE69A"/>
        </patternFill>
      </fill>
    </dxf>
    <dxf>
      <fill>
        <patternFill>
          <bgColor rgb="FFEEE69A"/>
        </patternFill>
      </fill>
    </dxf>
    <dxf>
      <fill>
        <patternFill>
          <bgColor rgb="FFEEE69A"/>
        </patternFill>
      </fill>
    </dxf>
    <dxf>
      <fill>
        <patternFill>
          <bgColor rgb="FFEEE69A"/>
        </patternFill>
      </fill>
    </dxf>
    <dxf>
      <font>
        <color theme="1"/>
      </font>
      <fill>
        <patternFill>
          <bgColor theme="0" tint="-4.9989318521683403E-2"/>
        </patternFill>
      </fill>
      <border>
        <left style="thin">
          <color auto="1"/>
        </left>
        <right style="thin">
          <color auto="1"/>
        </right>
        <top style="thin">
          <color auto="1"/>
        </top>
        <bottom style="thin">
          <color auto="1"/>
        </bottom>
        <vertical/>
        <horizontal/>
      </border>
    </dxf>
    <dxf>
      <font>
        <color theme="1"/>
      </font>
      <fill>
        <patternFill>
          <bgColor theme="9" tint="0.79998168889431442"/>
        </patternFill>
      </fill>
      <border>
        <left/>
        <right/>
        <top/>
        <bottom/>
        <vertical/>
        <horizontal/>
      </border>
    </dxf>
    <dxf>
      <font>
        <color theme="1"/>
      </font>
      <fill>
        <patternFill>
          <bgColor theme="0" tint="-4.9989318521683403E-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1"/>
      </font>
      <fill>
        <patternFill>
          <bgColor theme="9" tint="0.79998168889431442"/>
        </patternFill>
      </fill>
    </dxf>
    <dxf>
      <font>
        <color theme="1"/>
      </font>
      <fill>
        <patternFill>
          <bgColor theme="0" tint="-4.9989318521683403E-2"/>
        </patternFill>
      </fill>
      <border>
        <left style="thin">
          <color auto="1"/>
        </left>
        <right style="thin">
          <color auto="1"/>
        </right>
        <top style="thin">
          <color auto="1"/>
        </top>
        <bottom style="thin">
          <color auto="1"/>
        </bottom>
        <vertical/>
        <horizontal/>
      </border>
    </dxf>
    <dxf>
      <fill>
        <patternFill>
          <bgColor rgb="FFEEE69A"/>
        </patternFill>
      </fill>
    </dxf>
    <dxf>
      <font>
        <u val="double"/>
      </font>
      <fill>
        <patternFill>
          <bgColor rgb="FFFFC000"/>
        </patternFill>
      </fill>
    </dxf>
    <dxf>
      <fill>
        <patternFill>
          <bgColor rgb="FFEEE69A"/>
        </patternFill>
      </fill>
    </dxf>
    <dxf>
      <fill>
        <patternFill>
          <bgColor rgb="FFEEE69A"/>
        </patternFill>
      </fill>
    </dxf>
    <dxf>
      <font>
        <u val="double"/>
      </font>
      <fill>
        <patternFill>
          <bgColor rgb="FFFFC000"/>
        </patternFill>
      </fill>
    </dxf>
    <dxf>
      <font>
        <u val="double"/>
      </font>
      <fill>
        <patternFill>
          <bgColor rgb="FFFFC000"/>
        </patternFill>
      </fill>
    </dxf>
    <dxf>
      <font>
        <color theme="1"/>
      </font>
      <fill>
        <patternFill>
          <bgColor theme="9" tint="0.79998168889431442"/>
        </patternFill>
      </fill>
      <border>
        <left/>
        <right/>
        <top/>
        <bottom/>
        <vertical/>
        <horizontal/>
      </border>
    </dxf>
    <dxf>
      <fill>
        <patternFill>
          <bgColor rgb="FFFF0000"/>
        </patternFill>
      </fill>
    </dxf>
    <dxf>
      <fill>
        <patternFill>
          <bgColor rgb="FFEEE69A"/>
        </patternFill>
      </fill>
    </dxf>
    <dxf>
      <fill>
        <patternFill>
          <bgColor theme="0" tint="-4.9989318521683403E-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EEE69A"/>
      <color rgb="FFFFFFFF"/>
      <color rgb="FFF1E7A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Toggel!$D$3" lockText="1" noThreeD="1"/>
</file>

<file path=xl/ctrlProps/ctrlProp2.xml><?xml version="1.0" encoding="utf-8"?>
<formControlPr xmlns="http://schemas.microsoft.com/office/spreadsheetml/2009/9/main" objectType="CheckBox" fmlaLink="Toggel!$D$4" lockText="1" noThreeD="1"/>
</file>

<file path=xl/ctrlProps/ctrlProp3.xml><?xml version="1.0" encoding="utf-8"?>
<formControlPr xmlns="http://schemas.microsoft.com/office/spreadsheetml/2009/9/main" objectType="CheckBox" fmlaLink="Toggel!$D$5" lockText="1" noThreeD="1"/>
</file>

<file path=xl/ctrlProps/ctrlProp4.xml><?xml version="1.0" encoding="utf-8"?>
<formControlPr xmlns="http://schemas.microsoft.com/office/spreadsheetml/2009/9/main" objectType="CheckBox" fmlaLink="Toggel!$D$6" lockText="1" noThreeD="1"/>
</file>

<file path=xl/ctrlProps/ctrlProp5.xml><?xml version="1.0" encoding="utf-8"?>
<formControlPr xmlns="http://schemas.microsoft.com/office/spreadsheetml/2009/9/main" objectType="CheckBox" fmlaLink="Toggel!$D$7" lockText="1" noThreeD="1"/>
</file>

<file path=xl/ctrlProps/ctrlProp6.xml><?xml version="1.0" encoding="utf-8"?>
<formControlPr xmlns="http://schemas.microsoft.com/office/spreadsheetml/2009/9/main" objectType="CheckBox" fmlaLink="Data!$M$4" lockText="1" noThreeD="1"/>
</file>

<file path=xl/ctrlProps/ctrlProp7.xml><?xml version="1.0" encoding="utf-8"?>
<formControlPr xmlns="http://schemas.microsoft.com/office/spreadsheetml/2009/9/main" objectType="CheckBox" fmlaLink="Data!$M$3" lockText="1" noThreeD="1"/>
</file>

<file path=xl/ctrlProps/ctrlProp8.xml><?xml version="1.0" encoding="utf-8"?>
<formControlPr xmlns="http://schemas.microsoft.com/office/spreadsheetml/2009/9/main" objectType="CheckBox" fmlaLink="Data!$M$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12700</xdr:colOff>
          <xdr:row>25</xdr:row>
          <xdr:rowOff>152400</xdr:rowOff>
        </xdr:from>
        <xdr:to>
          <xdr:col>2</xdr:col>
          <xdr:colOff>596900</xdr:colOff>
          <xdr:row>27</xdr:row>
          <xdr:rowOff>25400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12700</xdr:colOff>
          <xdr:row>27</xdr:row>
          <xdr:rowOff>127000</xdr:rowOff>
        </xdr:from>
        <xdr:to>
          <xdr:col>4</xdr:col>
          <xdr:colOff>177800</xdr:colOff>
          <xdr:row>29</xdr:row>
          <xdr:rowOff>25400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190500</xdr:colOff>
          <xdr:row>25</xdr:row>
          <xdr:rowOff>152400</xdr:rowOff>
        </xdr:from>
        <xdr:to>
          <xdr:col>11</xdr:col>
          <xdr:colOff>101600</xdr:colOff>
          <xdr:row>27</xdr:row>
          <xdr:rowOff>25400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190500</xdr:colOff>
          <xdr:row>27</xdr:row>
          <xdr:rowOff>114300</xdr:rowOff>
        </xdr:from>
        <xdr:to>
          <xdr:col>11</xdr:col>
          <xdr:colOff>50800</xdr:colOff>
          <xdr:row>29</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177800</xdr:colOff>
          <xdr:row>25</xdr:row>
          <xdr:rowOff>152400</xdr:rowOff>
        </xdr:from>
        <xdr:to>
          <xdr:col>20</xdr:col>
          <xdr:colOff>114300</xdr:colOff>
          <xdr:row>27</xdr:row>
          <xdr:rowOff>25400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114300</xdr:colOff>
          <xdr:row>72</xdr:row>
          <xdr:rowOff>101600</xdr:rowOff>
        </xdr:from>
        <xdr:to>
          <xdr:col>12</xdr:col>
          <xdr:colOff>25400</xdr:colOff>
          <xdr:row>74</xdr:row>
          <xdr:rowOff>25400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114300</xdr:colOff>
          <xdr:row>70</xdr:row>
          <xdr:rowOff>38100</xdr:rowOff>
        </xdr:from>
        <xdr:to>
          <xdr:col>16</xdr:col>
          <xdr:colOff>25400</xdr:colOff>
          <xdr:row>72</xdr:row>
          <xdr:rowOff>38100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127000</xdr:colOff>
          <xdr:row>22</xdr:row>
          <xdr:rowOff>38100</xdr:rowOff>
        </xdr:from>
        <xdr:to>
          <xdr:col>11</xdr:col>
          <xdr:colOff>177800</xdr:colOff>
          <xdr:row>24</xdr:row>
          <xdr:rowOff>25400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kjr.jugendamt@biberach.de?subject=Antragsformular%20Zusch&#252;sse%20f&#252;r%20verbandliche%20Kinder-%20und%20Jugendarbeit"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D3770-47BC-408D-A93E-5818AFE5B4B1}">
  <sheetPr>
    <pageSetUpPr fitToPage="1"/>
  </sheetPr>
  <dimension ref="A1:AB78"/>
  <sheetViews>
    <sheetView showGridLines="0" showRowColHeaders="0" tabSelected="1" showRuler="0" view="pageBreakPreview" zoomScale="145" zoomScaleNormal="160" zoomScaleSheetLayoutView="145" zoomScalePageLayoutView="160" workbookViewId="0">
      <selection activeCell="B6" sqref="B6:H6"/>
    </sheetView>
  </sheetViews>
  <sheetFormatPr baseColWidth="10" defaultColWidth="0" defaultRowHeight="10" zeroHeight="1" x14ac:dyDescent="0.2"/>
  <cols>
    <col min="1" max="1" width="5.33203125" style="35" customWidth="1"/>
    <col min="2" max="2" width="2.33203125" style="35" customWidth="1"/>
    <col min="3" max="3" width="8" style="35" customWidth="1"/>
    <col min="4" max="11" width="4" style="35" customWidth="1"/>
    <col min="12" max="12" width="2.5" style="35" customWidth="1"/>
    <col min="13" max="13" width="2" style="35" customWidth="1"/>
    <col min="14" max="14" width="1" style="35" customWidth="1"/>
    <col min="15" max="15" width="3.33203125" style="35" customWidth="1"/>
    <col min="16" max="16" width="4" style="35" customWidth="1"/>
    <col min="17" max="17" width="3.6640625" style="35" customWidth="1"/>
    <col min="18" max="18" width="4.1640625" style="35" customWidth="1"/>
    <col min="19" max="19" width="3.33203125" style="35" customWidth="1"/>
    <col min="20" max="20" width="4.6640625" style="35" customWidth="1"/>
    <col min="21" max="22" width="1.6640625" style="35" customWidth="1"/>
    <col min="23" max="23" width="11" style="35" customWidth="1"/>
    <col min="24" max="16384" width="11" style="35" hidden="1"/>
  </cols>
  <sheetData>
    <row r="1" spans="1:28" ht="14" x14ac:dyDescent="0.2">
      <c r="A1" s="168" t="s">
        <v>0</v>
      </c>
      <c r="B1" s="169"/>
      <c r="C1" s="169"/>
      <c r="D1" s="169"/>
      <c r="E1" s="169"/>
      <c r="F1" s="169"/>
      <c r="G1" s="169"/>
      <c r="H1" s="169"/>
      <c r="I1" s="169"/>
      <c r="J1" s="169"/>
      <c r="K1" s="169"/>
      <c r="L1" s="169"/>
      <c r="M1" s="169"/>
      <c r="N1" s="169"/>
      <c r="O1" s="169"/>
      <c r="P1" s="169"/>
      <c r="Q1" s="169"/>
      <c r="R1" s="169"/>
      <c r="S1" s="169"/>
      <c r="T1" s="169"/>
      <c r="U1" s="169"/>
      <c r="V1" s="170"/>
    </row>
    <row r="2" spans="1:28" ht="3.75" customHeight="1" x14ac:dyDescent="0.2">
      <c r="A2" s="102"/>
      <c r="B2" s="103"/>
      <c r="C2" s="103"/>
      <c r="D2" s="103"/>
      <c r="E2" s="103"/>
      <c r="F2" s="103"/>
      <c r="G2" s="103"/>
      <c r="H2" s="103"/>
      <c r="I2" s="103"/>
      <c r="J2" s="103"/>
      <c r="K2" s="103"/>
      <c r="L2" s="103"/>
      <c r="M2" s="103"/>
      <c r="N2" s="103"/>
      <c r="O2" s="103"/>
      <c r="P2" s="103"/>
      <c r="Q2" s="103"/>
      <c r="R2" s="103"/>
      <c r="S2" s="103"/>
      <c r="T2" s="103"/>
      <c r="U2" s="103"/>
      <c r="V2" s="104"/>
    </row>
    <row r="3" spans="1:28" ht="12.5" customHeight="1" x14ac:dyDescent="0.25">
      <c r="A3" s="176" t="s">
        <v>183</v>
      </c>
      <c r="B3" s="177"/>
      <c r="C3" s="177"/>
      <c r="D3" s="177"/>
      <c r="E3" s="177"/>
      <c r="F3" s="177"/>
      <c r="G3" s="177"/>
      <c r="H3" s="177"/>
      <c r="I3" s="177"/>
      <c r="J3" s="177"/>
      <c r="K3" s="177"/>
      <c r="L3" s="177"/>
      <c r="M3" s="177"/>
      <c r="N3" s="177"/>
      <c r="O3" s="177"/>
      <c r="P3" s="177"/>
      <c r="Q3" s="177"/>
      <c r="R3" s="177"/>
      <c r="S3" s="177"/>
      <c r="T3" s="177"/>
      <c r="U3" s="177"/>
      <c r="V3" s="178"/>
      <c r="X3" s="97"/>
    </row>
    <row r="4" spans="1:28" ht="3" customHeight="1" x14ac:dyDescent="0.25">
      <c r="A4" s="176"/>
      <c r="B4" s="177"/>
      <c r="C4" s="177"/>
      <c r="D4" s="177"/>
      <c r="E4" s="177"/>
      <c r="F4" s="177"/>
      <c r="G4" s="177"/>
      <c r="H4" s="177"/>
      <c r="I4" s="177"/>
      <c r="J4" s="177"/>
      <c r="K4" s="177"/>
      <c r="L4" s="177"/>
      <c r="M4" s="177"/>
      <c r="N4" s="177"/>
      <c r="O4" s="177"/>
      <c r="P4" s="177"/>
      <c r="Q4" s="177"/>
      <c r="R4" s="177"/>
      <c r="S4" s="177"/>
      <c r="T4" s="177"/>
      <c r="U4" s="177"/>
      <c r="V4" s="178"/>
      <c r="X4" s="97"/>
    </row>
    <row r="5" spans="1:28" ht="12.5" customHeight="1" x14ac:dyDescent="0.25">
      <c r="A5" s="105"/>
      <c r="B5" s="173" t="s">
        <v>6</v>
      </c>
      <c r="C5" s="173"/>
      <c r="D5" s="173"/>
      <c r="E5" s="173"/>
      <c r="F5" s="173"/>
      <c r="G5" s="173"/>
      <c r="H5" s="173"/>
      <c r="I5" s="101"/>
      <c r="J5" s="101"/>
      <c r="K5" s="173" t="s">
        <v>107</v>
      </c>
      <c r="L5" s="173"/>
      <c r="M5" s="173"/>
      <c r="N5" s="173"/>
      <c r="O5" s="173"/>
      <c r="P5" s="173"/>
      <c r="Q5" s="173"/>
      <c r="R5" s="173"/>
      <c r="S5" s="173"/>
      <c r="T5" s="173"/>
      <c r="U5" s="173"/>
      <c r="V5" s="106"/>
      <c r="X5" s="97"/>
    </row>
    <row r="6" spans="1:28" ht="13" customHeight="1" x14ac:dyDescent="0.25">
      <c r="A6" s="102"/>
      <c r="B6" s="179"/>
      <c r="C6" s="179"/>
      <c r="D6" s="179"/>
      <c r="E6" s="179"/>
      <c r="F6" s="179"/>
      <c r="G6" s="179"/>
      <c r="H6" s="180"/>
      <c r="I6" s="108"/>
      <c r="J6" s="109"/>
      <c r="K6" s="110" t="s">
        <v>167</v>
      </c>
      <c r="L6" s="109"/>
      <c r="M6" s="171"/>
      <c r="N6" s="171"/>
      <c r="O6" s="171"/>
      <c r="P6" s="171"/>
      <c r="Q6" s="171"/>
      <c r="R6" s="171"/>
      <c r="S6" s="171"/>
      <c r="T6" s="171"/>
      <c r="U6" s="172"/>
      <c r="V6" s="111"/>
      <c r="X6" s="98"/>
    </row>
    <row r="7" spans="1:28" ht="3" customHeight="1" x14ac:dyDescent="0.25">
      <c r="A7" s="112"/>
      <c r="B7" s="113"/>
      <c r="C7" s="113"/>
      <c r="D7" s="113"/>
      <c r="E7" s="113"/>
      <c r="F7" s="113"/>
      <c r="G7" s="113"/>
      <c r="H7" s="113"/>
      <c r="I7" s="108"/>
      <c r="J7" s="109"/>
      <c r="K7" s="109"/>
      <c r="L7" s="109"/>
      <c r="M7" s="109"/>
      <c r="N7" s="109"/>
      <c r="O7" s="109"/>
      <c r="P7" s="109"/>
      <c r="Q7" s="109"/>
      <c r="R7" s="109"/>
      <c r="S7" s="109"/>
      <c r="T7" s="109"/>
      <c r="U7" s="109"/>
      <c r="V7" s="111"/>
      <c r="X7" s="98"/>
    </row>
    <row r="8" spans="1:28" ht="12.5" x14ac:dyDescent="0.25">
      <c r="A8" s="114"/>
      <c r="B8" s="173" t="s">
        <v>3</v>
      </c>
      <c r="C8" s="173"/>
      <c r="D8" s="173"/>
      <c r="E8" s="173"/>
      <c r="F8" s="173"/>
      <c r="G8" s="173"/>
      <c r="H8" s="173"/>
      <c r="I8" s="109"/>
      <c r="J8" s="109"/>
      <c r="K8" s="110" t="s">
        <v>106</v>
      </c>
      <c r="L8" s="109"/>
      <c r="M8" s="171"/>
      <c r="N8" s="171"/>
      <c r="O8" s="171"/>
      <c r="P8" s="171"/>
      <c r="Q8" s="171"/>
      <c r="R8" s="171"/>
      <c r="S8" s="171"/>
      <c r="T8" s="171"/>
      <c r="U8" s="172"/>
      <c r="V8" s="111"/>
      <c r="AB8" s="99"/>
    </row>
    <row r="9" spans="1:28" ht="3" customHeight="1" x14ac:dyDescent="0.25">
      <c r="A9" s="114"/>
      <c r="B9" s="173"/>
      <c r="C9" s="173"/>
      <c r="D9" s="173"/>
      <c r="E9" s="173"/>
      <c r="F9" s="173"/>
      <c r="G9" s="173"/>
      <c r="H9" s="173"/>
      <c r="I9" s="109"/>
      <c r="J9" s="109"/>
      <c r="K9" s="110"/>
      <c r="L9" s="110"/>
      <c r="M9" s="115"/>
      <c r="N9" s="115"/>
      <c r="O9" s="115"/>
      <c r="P9" s="115"/>
      <c r="Q9" s="115"/>
      <c r="R9" s="115"/>
      <c r="S9" s="115"/>
      <c r="T9" s="115"/>
      <c r="U9" s="115"/>
      <c r="V9" s="111"/>
      <c r="AB9" s="99"/>
    </row>
    <row r="10" spans="1:28" ht="12.5" customHeight="1" x14ac:dyDescent="0.25">
      <c r="A10" s="102"/>
      <c r="B10" s="174"/>
      <c r="C10" s="174"/>
      <c r="D10" s="174"/>
      <c r="E10" s="174"/>
      <c r="F10" s="174"/>
      <c r="G10" s="174"/>
      <c r="H10" s="175"/>
      <c r="I10" s="109"/>
      <c r="J10" s="109"/>
      <c r="K10" s="110" t="s">
        <v>109</v>
      </c>
      <c r="L10" s="109"/>
      <c r="M10" s="109"/>
      <c r="N10" s="109"/>
      <c r="O10" s="188"/>
      <c r="P10" s="188"/>
      <c r="Q10" s="188"/>
      <c r="R10" s="188"/>
      <c r="S10" s="188"/>
      <c r="T10" s="188"/>
      <c r="U10" s="189"/>
      <c r="V10" s="111"/>
    </row>
    <row r="11" spans="1:28" ht="3" customHeight="1" x14ac:dyDescent="0.25">
      <c r="A11" s="116"/>
      <c r="B11" s="109"/>
      <c r="C11" s="109"/>
      <c r="D11" s="109"/>
      <c r="E11" s="109"/>
      <c r="F11" s="109"/>
      <c r="G11" s="109"/>
      <c r="H11" s="109"/>
      <c r="I11" s="109"/>
      <c r="J11" s="109"/>
      <c r="K11" s="109"/>
      <c r="L11" s="109"/>
      <c r="M11" s="109"/>
      <c r="N11" s="109"/>
      <c r="O11" s="117"/>
      <c r="P11" s="117"/>
      <c r="Q11" s="117"/>
      <c r="R11" s="117"/>
      <c r="S11" s="117"/>
      <c r="T11" s="117"/>
      <c r="U11" s="117"/>
      <c r="V11" s="111"/>
    </row>
    <row r="12" spans="1:28" ht="12.5" x14ac:dyDescent="0.25">
      <c r="A12" s="118"/>
      <c r="B12" s="173" t="str">
        <f>Data!Q4</f>
        <v>Kontoinformationen des Vereinkontos:</v>
      </c>
      <c r="C12" s="173"/>
      <c r="D12" s="173"/>
      <c r="E12" s="173"/>
      <c r="F12" s="173"/>
      <c r="G12" s="173"/>
      <c r="H12" s="173"/>
      <c r="I12" s="109"/>
      <c r="J12" s="109"/>
      <c r="K12" s="110" t="s">
        <v>108</v>
      </c>
      <c r="L12" s="171"/>
      <c r="M12" s="171"/>
      <c r="N12" s="171"/>
      <c r="O12" s="171"/>
      <c r="P12" s="171"/>
      <c r="Q12" s="171"/>
      <c r="R12" s="171"/>
      <c r="S12" s="171"/>
      <c r="T12" s="171"/>
      <c r="U12" s="172"/>
      <c r="V12" s="111"/>
    </row>
    <row r="13" spans="1:28" ht="2.5" customHeight="1" x14ac:dyDescent="0.25">
      <c r="A13" s="116"/>
      <c r="B13" s="107"/>
      <c r="C13" s="107"/>
      <c r="D13" s="107"/>
      <c r="E13" s="107"/>
      <c r="F13" s="107"/>
      <c r="G13" s="107"/>
      <c r="H13" s="107"/>
      <c r="I13" s="109"/>
      <c r="J13" s="109"/>
      <c r="K13" s="109"/>
      <c r="L13" s="115"/>
      <c r="M13" s="115"/>
      <c r="N13" s="115"/>
      <c r="O13" s="115"/>
      <c r="P13" s="115"/>
      <c r="Q13" s="115"/>
      <c r="R13" s="115"/>
      <c r="S13" s="115"/>
      <c r="T13" s="115"/>
      <c r="U13" s="115"/>
      <c r="V13" s="111"/>
    </row>
    <row r="14" spans="1:28" ht="12.5" x14ac:dyDescent="0.25">
      <c r="A14" s="119" t="s">
        <v>60</v>
      </c>
      <c r="B14" s="200"/>
      <c r="C14" s="200"/>
      <c r="D14" s="200"/>
      <c r="E14" s="200"/>
      <c r="F14" s="200"/>
      <c r="G14" s="200"/>
      <c r="H14" s="201"/>
      <c r="I14" s="109"/>
      <c r="J14" s="109"/>
      <c r="K14" s="120" t="s">
        <v>61</v>
      </c>
      <c r="L14" s="121"/>
      <c r="M14" s="171"/>
      <c r="N14" s="171"/>
      <c r="O14" s="171"/>
      <c r="P14" s="171"/>
      <c r="Q14" s="171"/>
      <c r="R14" s="171"/>
      <c r="S14" s="171"/>
      <c r="T14" s="171"/>
      <c r="U14" s="172"/>
      <c r="V14" s="111"/>
    </row>
    <row r="15" spans="1:28" ht="3" customHeight="1" x14ac:dyDescent="0.25">
      <c r="A15" s="119"/>
      <c r="B15" s="110"/>
      <c r="C15" s="110"/>
      <c r="D15" s="110"/>
      <c r="E15" s="110"/>
      <c r="F15" s="110"/>
      <c r="G15" s="110"/>
      <c r="H15" s="110"/>
      <c r="I15" s="109"/>
      <c r="J15" s="109"/>
      <c r="K15" s="121"/>
      <c r="L15" s="121"/>
      <c r="M15" s="115"/>
      <c r="N15" s="115"/>
      <c r="O15" s="115"/>
      <c r="P15" s="115"/>
      <c r="Q15" s="115"/>
      <c r="R15" s="115"/>
      <c r="S15" s="115"/>
      <c r="T15" s="115"/>
      <c r="U15" s="115"/>
      <c r="V15" s="111"/>
    </row>
    <row r="16" spans="1:28" ht="12" x14ac:dyDescent="0.25">
      <c r="A16" s="205" t="s">
        <v>170</v>
      </c>
      <c r="B16" s="206"/>
      <c r="C16" s="206"/>
      <c r="D16" s="200"/>
      <c r="E16" s="200"/>
      <c r="F16" s="200"/>
      <c r="G16" s="200"/>
      <c r="H16" s="201"/>
      <c r="I16" s="120"/>
      <c r="J16" s="109"/>
      <c r="K16" s="120" t="s">
        <v>7</v>
      </c>
      <c r="L16" s="121"/>
      <c r="M16" s="190"/>
      <c r="N16" s="190"/>
      <c r="O16" s="190"/>
      <c r="P16" s="190"/>
      <c r="Q16" s="190"/>
      <c r="R16" s="190"/>
      <c r="S16" s="190"/>
      <c r="T16" s="190"/>
      <c r="U16" s="191"/>
      <c r="V16" s="122"/>
    </row>
    <row r="17" spans="1:24" ht="10" customHeight="1" x14ac:dyDescent="0.2">
      <c r="A17" s="123"/>
      <c r="B17" s="113"/>
      <c r="C17" s="113"/>
      <c r="D17" s="113"/>
      <c r="E17" s="113"/>
      <c r="F17" s="113"/>
      <c r="G17" s="113"/>
      <c r="H17" s="113"/>
      <c r="I17" s="113"/>
      <c r="J17" s="113"/>
      <c r="K17" s="113"/>
      <c r="L17" s="113"/>
      <c r="M17" s="113"/>
      <c r="N17" s="113"/>
      <c r="O17" s="113"/>
      <c r="P17" s="113"/>
      <c r="Q17" s="113"/>
      <c r="R17" s="113"/>
      <c r="S17" s="113"/>
      <c r="T17" s="113"/>
      <c r="U17" s="113"/>
      <c r="V17" s="122"/>
    </row>
    <row r="18" spans="1:24" ht="10" customHeight="1" x14ac:dyDescent="0.2">
      <c r="A18" s="153" t="s">
        <v>171</v>
      </c>
      <c r="B18" s="154"/>
      <c r="C18" s="154"/>
      <c r="D18" s="154"/>
      <c r="E18" s="154"/>
      <c r="F18" s="154"/>
      <c r="G18" s="154"/>
      <c r="H18" s="154"/>
      <c r="I18" s="154"/>
      <c r="J18" s="154"/>
      <c r="K18" s="154"/>
      <c r="L18" s="154"/>
      <c r="M18" s="154"/>
      <c r="N18" s="154"/>
      <c r="O18" s="154"/>
      <c r="P18" s="154"/>
      <c r="Q18" s="154"/>
      <c r="R18" s="154"/>
      <c r="S18" s="154"/>
      <c r="T18" s="154"/>
      <c r="U18" s="154"/>
      <c r="V18" s="124"/>
    </row>
    <row r="19" spans="1:24" x14ac:dyDescent="0.2">
      <c r="A19" s="153"/>
      <c r="B19" s="154"/>
      <c r="C19" s="154"/>
      <c r="D19" s="154"/>
      <c r="E19" s="154"/>
      <c r="F19" s="154"/>
      <c r="G19" s="154"/>
      <c r="H19" s="154"/>
      <c r="I19" s="154"/>
      <c r="J19" s="154"/>
      <c r="K19" s="154"/>
      <c r="L19" s="154"/>
      <c r="M19" s="154"/>
      <c r="N19" s="154"/>
      <c r="O19" s="154"/>
      <c r="P19" s="154"/>
      <c r="Q19" s="154"/>
      <c r="R19" s="154"/>
      <c r="S19" s="154"/>
      <c r="T19" s="154"/>
      <c r="U19" s="154"/>
      <c r="V19" s="124"/>
      <c r="X19" s="100"/>
    </row>
    <row r="20" spans="1:24" x14ac:dyDescent="0.2">
      <c r="A20" s="153"/>
      <c r="B20" s="154"/>
      <c r="C20" s="154"/>
      <c r="D20" s="154"/>
      <c r="E20" s="154"/>
      <c r="F20" s="154"/>
      <c r="G20" s="154"/>
      <c r="H20" s="154"/>
      <c r="I20" s="154"/>
      <c r="J20" s="154"/>
      <c r="K20" s="154"/>
      <c r="L20" s="154"/>
      <c r="M20" s="154"/>
      <c r="N20" s="154"/>
      <c r="O20" s="154"/>
      <c r="P20" s="154"/>
      <c r="Q20" s="154"/>
      <c r="R20" s="154"/>
      <c r="S20" s="154"/>
      <c r="T20" s="154"/>
      <c r="U20" s="154"/>
      <c r="V20" s="124"/>
    </row>
    <row r="21" spans="1:24" x14ac:dyDescent="0.2">
      <c r="A21" s="153"/>
      <c r="B21" s="154"/>
      <c r="C21" s="154"/>
      <c r="D21" s="154"/>
      <c r="E21" s="154"/>
      <c r="F21" s="154"/>
      <c r="G21" s="154"/>
      <c r="H21" s="154"/>
      <c r="I21" s="154"/>
      <c r="J21" s="154"/>
      <c r="K21" s="154"/>
      <c r="L21" s="154"/>
      <c r="M21" s="154"/>
      <c r="N21" s="154"/>
      <c r="O21" s="154"/>
      <c r="P21" s="154"/>
      <c r="Q21" s="154"/>
      <c r="R21" s="154"/>
      <c r="S21" s="154"/>
      <c r="T21" s="154"/>
      <c r="U21" s="154"/>
      <c r="V21" s="124"/>
    </row>
    <row r="22" spans="1:24" x14ac:dyDescent="0.2">
      <c r="A22" s="153"/>
      <c r="B22" s="154"/>
      <c r="C22" s="154"/>
      <c r="D22" s="154"/>
      <c r="E22" s="154"/>
      <c r="F22" s="154"/>
      <c r="G22" s="154"/>
      <c r="H22" s="154"/>
      <c r="I22" s="154"/>
      <c r="J22" s="154"/>
      <c r="K22" s="154"/>
      <c r="L22" s="154"/>
      <c r="M22" s="154"/>
      <c r="N22" s="154"/>
      <c r="O22" s="154"/>
      <c r="P22" s="154"/>
      <c r="Q22" s="154"/>
      <c r="R22" s="154"/>
      <c r="S22" s="154"/>
      <c r="T22" s="154"/>
      <c r="U22" s="154"/>
      <c r="V22" s="124"/>
    </row>
    <row r="23" spans="1:24" ht="5.25" customHeight="1" x14ac:dyDescent="0.2">
      <c r="A23" s="125"/>
      <c r="B23" s="126"/>
      <c r="C23" s="126"/>
      <c r="D23" s="126"/>
      <c r="E23" s="126"/>
      <c r="F23" s="126"/>
      <c r="G23" s="126"/>
      <c r="H23" s="126"/>
      <c r="I23" s="126"/>
      <c r="J23" s="126"/>
      <c r="K23" s="126"/>
      <c r="L23" s="126"/>
      <c r="M23" s="126"/>
      <c r="N23" s="126"/>
      <c r="O23" s="126"/>
      <c r="P23" s="126"/>
      <c r="Q23" s="126"/>
      <c r="R23" s="126"/>
      <c r="S23" s="126"/>
      <c r="T23" s="126"/>
      <c r="U23" s="126"/>
      <c r="V23" s="127"/>
    </row>
    <row r="24" spans="1:24" x14ac:dyDescent="0.2">
      <c r="A24" s="123"/>
      <c r="B24" s="156" t="s">
        <v>155</v>
      </c>
      <c r="C24" s="156"/>
      <c r="D24" s="156"/>
      <c r="E24" s="156"/>
      <c r="F24" s="156"/>
      <c r="G24" s="156"/>
      <c r="H24" s="156"/>
      <c r="I24" s="156"/>
      <c r="J24" s="156"/>
      <c r="K24" s="156"/>
      <c r="L24" s="157"/>
      <c r="M24" s="113"/>
      <c r="N24" s="113"/>
      <c r="O24" s="113"/>
      <c r="P24" s="113"/>
      <c r="Q24" s="113"/>
      <c r="R24" s="113"/>
      <c r="S24" s="113"/>
      <c r="T24" s="113"/>
      <c r="U24" s="113"/>
      <c r="V24" s="122"/>
    </row>
    <row r="25" spans="1:24" ht="5.25" customHeight="1" x14ac:dyDescent="0.2">
      <c r="A25" s="123"/>
      <c r="B25" s="113"/>
      <c r="C25" s="113"/>
      <c r="D25" s="113"/>
      <c r="E25" s="113"/>
      <c r="F25" s="113"/>
      <c r="G25" s="113"/>
      <c r="H25" s="113"/>
      <c r="I25" s="113"/>
      <c r="J25" s="113"/>
      <c r="K25" s="113"/>
      <c r="L25" s="113"/>
      <c r="M25" s="113"/>
      <c r="N25" s="113"/>
      <c r="O25" s="113"/>
      <c r="P25" s="113"/>
      <c r="Q25" s="113"/>
      <c r="R25" s="113"/>
      <c r="S25" s="113"/>
      <c r="T25" s="113"/>
      <c r="U25" s="113"/>
      <c r="V25" s="122"/>
    </row>
    <row r="26" spans="1:24" ht="13" x14ac:dyDescent="0.3">
      <c r="A26" s="197" t="s">
        <v>1</v>
      </c>
      <c r="B26" s="198"/>
      <c r="C26" s="198"/>
      <c r="D26" s="198"/>
      <c r="E26" s="198"/>
      <c r="F26" s="198"/>
      <c r="G26" s="198"/>
      <c r="H26" s="198"/>
      <c r="I26" s="198"/>
      <c r="J26" s="198"/>
      <c r="K26" s="198"/>
      <c r="L26" s="198"/>
      <c r="M26" s="198"/>
      <c r="N26" s="198"/>
      <c r="O26" s="198"/>
      <c r="P26" s="198"/>
      <c r="Q26" s="198"/>
      <c r="R26" s="198"/>
      <c r="S26" s="198"/>
      <c r="T26" s="198"/>
      <c r="U26" s="198"/>
      <c r="V26" s="128"/>
    </row>
    <row r="27" spans="1:24" x14ac:dyDescent="0.2">
      <c r="A27" s="129" t="s">
        <v>8</v>
      </c>
      <c r="B27" s="113" t="s">
        <v>15</v>
      </c>
      <c r="C27" s="113"/>
      <c r="D27" s="113"/>
      <c r="E27" s="113"/>
      <c r="F27" s="113"/>
      <c r="G27" s="113"/>
      <c r="H27" s="113"/>
      <c r="I27" s="130" t="s">
        <v>12</v>
      </c>
      <c r="J27" s="113" t="s">
        <v>9</v>
      </c>
      <c r="K27" s="113"/>
      <c r="L27" s="113"/>
      <c r="M27" s="113"/>
      <c r="N27" s="113"/>
      <c r="O27" s="113"/>
      <c r="P27" s="130" t="s">
        <v>16</v>
      </c>
      <c r="Q27" s="113" t="s">
        <v>17</v>
      </c>
      <c r="R27" s="113"/>
      <c r="S27" s="113"/>
      <c r="T27" s="113"/>
      <c r="U27" s="113"/>
      <c r="V27" s="122"/>
    </row>
    <row r="28" spans="1:24" x14ac:dyDescent="0.2">
      <c r="A28" s="129"/>
      <c r="B28" s="113"/>
      <c r="C28" s="113"/>
      <c r="D28" s="113"/>
      <c r="E28" s="113"/>
      <c r="F28" s="113"/>
      <c r="G28" s="113"/>
      <c r="H28" s="113"/>
      <c r="I28" s="130"/>
      <c r="J28" s="113"/>
      <c r="K28" s="113"/>
      <c r="L28" s="113"/>
      <c r="M28" s="113"/>
      <c r="N28" s="113"/>
      <c r="O28" s="113"/>
      <c r="P28" s="113"/>
      <c r="Q28" s="113"/>
      <c r="R28" s="113"/>
      <c r="S28" s="113"/>
      <c r="T28" s="113"/>
      <c r="U28" s="113"/>
      <c r="V28" s="122"/>
    </row>
    <row r="29" spans="1:24" x14ac:dyDescent="0.2">
      <c r="A29" s="129" t="s">
        <v>13</v>
      </c>
      <c r="B29" s="113" t="s">
        <v>14</v>
      </c>
      <c r="C29" s="113"/>
      <c r="D29" s="113"/>
      <c r="E29" s="113"/>
      <c r="F29" s="113"/>
      <c r="G29" s="113"/>
      <c r="H29" s="113"/>
      <c r="I29" s="130" t="s">
        <v>11</v>
      </c>
      <c r="J29" s="113" t="s">
        <v>10</v>
      </c>
      <c r="K29" s="113"/>
      <c r="L29" s="113"/>
      <c r="M29" s="113"/>
      <c r="N29" s="113"/>
      <c r="O29" s="113"/>
      <c r="P29" s="113"/>
      <c r="Q29" s="113"/>
      <c r="R29" s="113"/>
      <c r="S29" s="113"/>
      <c r="T29" s="113"/>
      <c r="U29" s="113"/>
      <c r="V29" s="122"/>
    </row>
    <row r="30" spans="1:24" ht="7.5" customHeight="1" x14ac:dyDescent="0.2">
      <c r="A30" s="129"/>
      <c r="B30" s="113"/>
      <c r="C30" s="113"/>
      <c r="D30" s="113"/>
      <c r="E30" s="113"/>
      <c r="F30" s="113"/>
      <c r="G30" s="113"/>
      <c r="H30" s="113"/>
      <c r="I30" s="130"/>
      <c r="J30" s="113"/>
      <c r="K30" s="113"/>
      <c r="L30" s="113"/>
      <c r="M30" s="113"/>
      <c r="N30" s="113"/>
      <c r="O30" s="113"/>
      <c r="P30" s="113"/>
      <c r="Q30" s="113"/>
      <c r="R30" s="113"/>
      <c r="S30" s="113"/>
      <c r="T30" s="113"/>
      <c r="U30" s="113"/>
      <c r="V30" s="122"/>
    </row>
    <row r="31" spans="1:24" ht="10.5" x14ac:dyDescent="0.25">
      <c r="A31" s="199" t="str">
        <f>Toggel!C3</f>
        <v/>
      </c>
      <c r="B31" s="161"/>
      <c r="C31" s="161"/>
      <c r="D31" s="161"/>
      <c r="E31" s="161"/>
      <c r="F31" s="113"/>
      <c r="G31" s="113"/>
      <c r="H31" s="113"/>
      <c r="I31" s="113"/>
      <c r="J31" s="113"/>
      <c r="K31" s="113"/>
      <c r="L31" s="113"/>
      <c r="M31" s="113"/>
      <c r="N31" s="113"/>
      <c r="O31" s="113"/>
      <c r="P31" s="113"/>
      <c r="Q31" s="113"/>
      <c r="R31" s="113"/>
      <c r="S31" s="113"/>
      <c r="T31" s="113"/>
      <c r="U31" s="113"/>
      <c r="V31" s="122"/>
    </row>
    <row r="32" spans="1:24" ht="3" customHeight="1" x14ac:dyDescent="0.25">
      <c r="A32" s="131"/>
      <c r="B32" s="113"/>
      <c r="C32" s="113"/>
      <c r="D32" s="113"/>
      <c r="E32" s="113"/>
      <c r="F32" s="113"/>
      <c r="G32" s="113"/>
      <c r="H32" s="113"/>
      <c r="I32" s="113"/>
      <c r="J32" s="113"/>
      <c r="K32" s="113"/>
      <c r="L32" s="113"/>
      <c r="M32" s="113"/>
      <c r="N32" s="113"/>
      <c r="O32" s="113"/>
      <c r="P32" s="113"/>
      <c r="Q32" s="113"/>
      <c r="R32" s="113"/>
      <c r="S32" s="113"/>
      <c r="T32" s="113"/>
      <c r="U32" s="113"/>
      <c r="V32" s="122"/>
    </row>
    <row r="33" spans="1:22" x14ac:dyDescent="0.2">
      <c r="A33" s="123"/>
      <c r="B33" s="113"/>
      <c r="C33" s="132" t="str">
        <f>Toggel!C6</f>
        <v/>
      </c>
      <c r="D33" s="155"/>
      <c r="E33" s="155"/>
      <c r="F33" s="155"/>
      <c r="G33" s="155"/>
      <c r="H33" s="155"/>
      <c r="I33" s="155"/>
      <c r="J33" s="155"/>
      <c r="K33" s="155"/>
      <c r="L33" s="155"/>
      <c r="M33" s="155"/>
      <c r="N33" s="155"/>
      <c r="O33" s="155"/>
      <c r="P33" s="155"/>
      <c r="Q33" s="155"/>
      <c r="R33" s="155"/>
      <c r="S33" s="155"/>
      <c r="T33" s="155"/>
      <c r="U33" s="155"/>
      <c r="V33" s="133"/>
    </row>
    <row r="34" spans="1:22" x14ac:dyDescent="0.2">
      <c r="A34" s="123"/>
      <c r="B34" s="113"/>
      <c r="C34" s="113"/>
      <c r="D34" s="113"/>
      <c r="E34" s="113"/>
      <c r="F34" s="113"/>
      <c r="G34" s="113"/>
      <c r="H34" s="113"/>
      <c r="I34" s="113"/>
      <c r="J34" s="113"/>
      <c r="K34" s="113"/>
      <c r="L34" s="113"/>
      <c r="M34" s="113"/>
      <c r="N34" s="113"/>
      <c r="O34" s="113"/>
      <c r="P34" s="113"/>
      <c r="Q34" s="113"/>
      <c r="R34" s="113"/>
      <c r="S34" s="113"/>
      <c r="T34" s="113"/>
      <c r="U34" s="113"/>
      <c r="V34" s="122"/>
    </row>
    <row r="35" spans="1:22" x14ac:dyDescent="0.2">
      <c r="A35" s="123"/>
      <c r="B35" s="113"/>
      <c r="C35" s="132" t="str">
        <f>Toggel!C7</f>
        <v/>
      </c>
      <c r="D35" s="159"/>
      <c r="E35" s="159"/>
      <c r="F35" s="160" t="str">
        <f>Toggel!C8</f>
        <v/>
      </c>
      <c r="G35" s="160"/>
      <c r="H35" s="159"/>
      <c r="I35" s="159"/>
      <c r="J35" s="152" t="str">
        <f>Toggel!C9</f>
        <v/>
      </c>
      <c r="K35" s="152"/>
      <c r="L35" s="152"/>
      <c r="M35" s="152"/>
      <c r="N35" s="152"/>
      <c r="O35" s="158"/>
      <c r="P35" s="158"/>
      <c r="Q35" s="151" t="str">
        <f>Toggel!C12</f>
        <v/>
      </c>
      <c r="R35" s="151"/>
      <c r="S35" s="113"/>
      <c r="T35" s="113"/>
      <c r="U35" s="113"/>
      <c r="V35" s="122"/>
    </row>
    <row r="36" spans="1:22" x14ac:dyDescent="0.2">
      <c r="A36" s="123"/>
      <c r="B36" s="113"/>
      <c r="C36" s="113"/>
      <c r="D36" s="113"/>
      <c r="E36" s="113"/>
      <c r="F36" s="113"/>
      <c r="G36" s="113"/>
      <c r="H36" s="113"/>
      <c r="I36" s="113"/>
      <c r="J36" s="113"/>
      <c r="K36" s="113"/>
      <c r="L36" s="204" t="str">
        <f>Data!$P$7</f>
        <v/>
      </c>
      <c r="M36" s="204"/>
      <c r="N36" s="204"/>
      <c r="O36" s="204"/>
      <c r="P36" s="204"/>
      <c r="Q36" s="204"/>
      <c r="R36" s="204"/>
      <c r="S36" s="204"/>
      <c r="T36" s="204"/>
      <c r="U36" s="113"/>
      <c r="V36" s="122"/>
    </row>
    <row r="37" spans="1:22" ht="10" customHeight="1" x14ac:dyDescent="0.2">
      <c r="A37" s="123"/>
      <c r="B37" s="113"/>
      <c r="C37" s="151" t="str">
        <f>Toggel!C10</f>
        <v/>
      </c>
      <c r="D37" s="151"/>
      <c r="E37" s="151"/>
      <c r="F37" s="151"/>
      <c r="G37" s="151"/>
      <c r="H37" s="151"/>
      <c r="I37" s="151"/>
      <c r="J37" s="151"/>
      <c r="K37" s="135"/>
      <c r="L37" s="113" t="str">
        <f>Toggel!C11</f>
        <v/>
      </c>
      <c r="M37" s="113"/>
      <c r="O37" s="136"/>
      <c r="P37" s="203" t="str">
        <f>Toggel!C32</f>
        <v/>
      </c>
      <c r="Q37" s="203"/>
      <c r="R37" s="203"/>
      <c r="S37" s="113"/>
      <c r="T37" s="113"/>
      <c r="U37" s="82"/>
      <c r="V37" s="137"/>
    </row>
    <row r="38" spans="1:22" x14ac:dyDescent="0.2">
      <c r="A38" s="123"/>
      <c r="B38" s="196"/>
      <c r="C38" s="196"/>
      <c r="D38" s="196"/>
      <c r="E38" s="196"/>
      <c r="F38" s="196"/>
      <c r="G38" s="113"/>
      <c r="H38" s="113"/>
      <c r="I38" s="113"/>
      <c r="J38" s="113"/>
      <c r="K38" s="113"/>
      <c r="L38" s="113"/>
      <c r="M38" s="136"/>
      <c r="N38" s="136"/>
      <c r="O38" s="136"/>
      <c r="P38" s="203"/>
      <c r="Q38" s="203"/>
      <c r="R38" s="203"/>
      <c r="S38" s="202"/>
      <c r="T38" s="202"/>
      <c r="U38" s="113"/>
      <c r="V38" s="122"/>
    </row>
    <row r="39" spans="1:22" ht="12" x14ac:dyDescent="0.4">
      <c r="A39" s="123"/>
      <c r="B39" s="113"/>
      <c r="C39" s="113"/>
      <c r="D39" s="113"/>
      <c r="E39" s="161" t="str">
        <f>Toggel!C13</f>
        <v/>
      </c>
      <c r="F39" s="161"/>
      <c r="G39" s="161"/>
      <c r="H39" s="161"/>
      <c r="I39" s="166">
        <f>Data!$I$18</f>
        <v>0</v>
      </c>
      <c r="J39" s="166"/>
      <c r="K39" s="166"/>
      <c r="L39" s="113"/>
      <c r="M39" s="113"/>
      <c r="N39" s="113"/>
      <c r="O39" s="187" t="str">
        <f>Data!$P$8</f>
        <v/>
      </c>
      <c r="P39" s="187"/>
      <c r="Q39" s="187"/>
      <c r="R39" s="187"/>
      <c r="S39" s="187"/>
      <c r="T39" s="187"/>
      <c r="U39" s="113"/>
      <c r="V39" s="122"/>
    </row>
    <row r="40" spans="1:22" ht="10.5" x14ac:dyDescent="0.25">
      <c r="A40" s="199" t="str">
        <f>Toggel!C4</f>
        <v/>
      </c>
      <c r="B40" s="161"/>
      <c r="C40" s="161"/>
      <c r="D40" s="113"/>
      <c r="E40" s="113"/>
      <c r="F40" s="113"/>
      <c r="G40" s="113"/>
      <c r="H40" s="113"/>
      <c r="I40" s="113"/>
      <c r="J40" s="113"/>
      <c r="K40" s="113"/>
      <c r="L40" s="113"/>
      <c r="M40" s="113"/>
      <c r="N40" s="113"/>
      <c r="O40" s="113"/>
      <c r="P40" s="113"/>
      <c r="Q40" s="113"/>
      <c r="R40" s="113"/>
      <c r="S40" s="113"/>
      <c r="T40" s="113"/>
      <c r="U40" s="113"/>
      <c r="V40" s="122"/>
    </row>
    <row r="41" spans="1:22" ht="10.5" x14ac:dyDescent="0.25">
      <c r="A41" s="181"/>
      <c r="B41" s="163"/>
      <c r="C41" s="163"/>
      <c r="D41" s="163"/>
      <c r="E41" s="160" t="str">
        <f>Toggel!C17</f>
        <v/>
      </c>
      <c r="F41" s="160"/>
      <c r="G41" s="160"/>
      <c r="H41" s="160"/>
      <c r="I41" s="160"/>
      <c r="J41" s="160"/>
      <c r="K41" s="160"/>
      <c r="L41" s="160"/>
      <c r="M41" s="160"/>
      <c r="N41" s="160"/>
      <c r="O41" s="160"/>
      <c r="P41" s="160"/>
      <c r="Q41" s="113"/>
      <c r="R41" s="113"/>
      <c r="S41" s="113"/>
      <c r="T41" s="113"/>
      <c r="U41" s="113"/>
      <c r="V41" s="122"/>
    </row>
    <row r="42" spans="1:22" ht="10.5" x14ac:dyDescent="0.25">
      <c r="A42" s="162" t="str">
        <f>Toggel!C18</f>
        <v/>
      </c>
      <c r="B42" s="152"/>
      <c r="C42" s="152"/>
      <c r="D42" s="152"/>
      <c r="E42" s="138" t="str">
        <f>Toggel!C22</f>
        <v/>
      </c>
      <c r="F42" s="138" t="str">
        <f>Toggel!C23</f>
        <v/>
      </c>
      <c r="G42" s="138" t="str">
        <f>Toggel!C24</f>
        <v/>
      </c>
      <c r="H42" s="138" t="str">
        <f>Toggel!C25</f>
        <v/>
      </c>
      <c r="I42" s="138" t="str">
        <f>Toggel!C26</f>
        <v/>
      </c>
      <c r="J42" s="138" t="str">
        <f>Toggel!C27</f>
        <v/>
      </c>
      <c r="K42" s="138" t="str">
        <f>Toggel!C28</f>
        <v/>
      </c>
      <c r="L42" s="163" t="str">
        <f>Toggel!C29</f>
        <v/>
      </c>
      <c r="M42" s="163"/>
      <c r="N42" s="163" t="str">
        <f>Toggel!C30</f>
        <v/>
      </c>
      <c r="O42" s="163"/>
      <c r="P42" s="138" t="str">
        <f>Toggel!C31</f>
        <v/>
      </c>
      <c r="Q42" s="207" t="s">
        <v>168</v>
      </c>
      <c r="R42" s="207"/>
      <c r="S42" s="207"/>
      <c r="T42" s="207"/>
      <c r="U42" s="207"/>
      <c r="V42" s="122"/>
    </row>
    <row r="43" spans="1:22" ht="10" customHeight="1" x14ac:dyDescent="0.2">
      <c r="A43" s="162" t="str">
        <f>Toggel!C19</f>
        <v/>
      </c>
      <c r="B43" s="152"/>
      <c r="C43" s="152"/>
      <c r="D43" s="152"/>
      <c r="E43" s="139"/>
      <c r="F43" s="139"/>
      <c r="G43" s="139"/>
      <c r="H43" s="139"/>
      <c r="I43" s="139"/>
      <c r="J43" s="139"/>
      <c r="K43" s="139"/>
      <c r="L43" s="183"/>
      <c r="M43" s="183"/>
      <c r="N43" s="183"/>
      <c r="O43" s="183"/>
      <c r="P43" s="139"/>
      <c r="Q43" s="207"/>
      <c r="R43" s="207"/>
      <c r="S43" s="207"/>
      <c r="T43" s="207"/>
      <c r="U43" s="207"/>
      <c r="V43" s="122"/>
    </row>
    <row r="44" spans="1:22" x14ac:dyDescent="0.2">
      <c r="A44" s="162" t="str">
        <f>Toggel!C20</f>
        <v/>
      </c>
      <c r="B44" s="152"/>
      <c r="C44" s="152"/>
      <c r="D44" s="152"/>
      <c r="E44" s="139"/>
      <c r="F44" s="139"/>
      <c r="G44" s="139"/>
      <c r="H44" s="139"/>
      <c r="I44" s="139"/>
      <c r="J44" s="139"/>
      <c r="K44" s="139"/>
      <c r="L44" s="183"/>
      <c r="M44" s="183"/>
      <c r="N44" s="183"/>
      <c r="O44" s="183"/>
      <c r="P44" s="139"/>
      <c r="Q44" s="207"/>
      <c r="R44" s="207"/>
      <c r="S44" s="207"/>
      <c r="T44" s="207"/>
      <c r="U44" s="207"/>
      <c r="V44" s="122"/>
    </row>
    <row r="45" spans="1:22" x14ac:dyDescent="0.2">
      <c r="A45" s="123"/>
      <c r="B45" s="113"/>
      <c r="C45" s="113"/>
      <c r="D45" s="113"/>
      <c r="E45" s="113"/>
      <c r="F45" s="113"/>
      <c r="G45" s="113"/>
      <c r="H45" s="113"/>
      <c r="I45" s="113"/>
      <c r="J45" s="113"/>
      <c r="K45" s="113"/>
      <c r="L45" s="113"/>
      <c r="M45" s="113"/>
      <c r="N45" s="113"/>
      <c r="O45" s="113"/>
      <c r="P45" s="113"/>
      <c r="Q45" s="113"/>
      <c r="R45" s="113"/>
      <c r="S45" s="113"/>
      <c r="T45" s="113"/>
      <c r="U45" s="113"/>
      <c r="V45" s="122"/>
    </row>
    <row r="46" spans="1:22" ht="12" x14ac:dyDescent="0.4">
      <c r="A46" s="123"/>
      <c r="B46" s="161" t="str">
        <f>Toggel!C21</f>
        <v/>
      </c>
      <c r="C46" s="161"/>
      <c r="D46" s="161"/>
      <c r="E46" s="161"/>
      <c r="F46" s="161"/>
      <c r="G46" s="166">
        <f>Data!$I$19</f>
        <v>0</v>
      </c>
      <c r="H46" s="166"/>
      <c r="I46" s="166"/>
      <c r="J46" s="113"/>
      <c r="K46" s="113"/>
      <c r="L46" s="113"/>
      <c r="M46" s="160"/>
      <c r="N46" s="160"/>
      <c r="O46" s="160"/>
      <c r="P46" s="160"/>
      <c r="Q46" s="113"/>
      <c r="R46" s="113"/>
      <c r="S46" s="113"/>
      <c r="T46" s="113"/>
      <c r="U46" s="113"/>
      <c r="V46" s="122"/>
    </row>
    <row r="47" spans="1:22" ht="10.5" x14ac:dyDescent="0.25">
      <c r="A47" s="199" t="str">
        <f>Toggel!C5</f>
        <v/>
      </c>
      <c r="B47" s="161"/>
      <c r="C47" s="161"/>
      <c r="D47" s="161"/>
      <c r="E47" s="161"/>
      <c r="F47" s="113"/>
      <c r="G47" s="113"/>
      <c r="H47" s="113"/>
      <c r="I47" s="113"/>
      <c r="J47" s="113"/>
      <c r="K47" s="113"/>
      <c r="L47" s="113"/>
      <c r="M47" s="113"/>
      <c r="N47" s="113"/>
      <c r="O47" s="113"/>
      <c r="P47" s="113"/>
      <c r="Q47" s="113"/>
      <c r="R47" s="113"/>
      <c r="S47" s="113"/>
      <c r="T47" s="113"/>
      <c r="U47" s="113"/>
      <c r="V47" s="122"/>
    </row>
    <row r="48" spans="1:22" x14ac:dyDescent="0.2">
      <c r="A48" s="167" t="str">
        <f>Toggel!C14</f>
        <v/>
      </c>
      <c r="B48" s="151"/>
      <c r="C48" s="151"/>
      <c r="D48" s="151"/>
      <c r="E48" s="151"/>
      <c r="F48" s="113"/>
      <c r="G48" s="113"/>
      <c r="H48" s="113"/>
      <c r="I48" s="113"/>
      <c r="J48" s="113"/>
      <c r="K48" s="113"/>
      <c r="L48" s="113"/>
      <c r="M48" s="113"/>
      <c r="N48" s="113"/>
      <c r="O48" s="113"/>
      <c r="P48" s="113"/>
      <c r="Q48" s="113"/>
      <c r="R48" s="113"/>
      <c r="S48" s="113"/>
      <c r="T48" s="113"/>
      <c r="U48" s="113"/>
      <c r="V48" s="122"/>
    </row>
    <row r="49" spans="1:22" x14ac:dyDescent="0.2">
      <c r="A49" s="164"/>
      <c r="B49" s="165"/>
      <c r="C49" s="165"/>
      <c r="D49" s="165"/>
      <c r="E49" s="165"/>
      <c r="F49" s="165"/>
      <c r="G49" s="165"/>
      <c r="H49" s="165"/>
      <c r="I49" s="165"/>
      <c r="J49" s="165"/>
      <c r="K49" s="165"/>
      <c r="L49" s="165"/>
      <c r="M49" s="165"/>
      <c r="N49" s="165"/>
      <c r="O49" s="165"/>
      <c r="P49" s="165"/>
      <c r="Q49" s="165"/>
      <c r="R49" s="165"/>
      <c r="S49" s="165"/>
      <c r="T49" s="165"/>
      <c r="U49" s="165"/>
      <c r="V49" s="140"/>
    </row>
    <row r="50" spans="1:22" x14ac:dyDescent="0.2">
      <c r="A50" s="164"/>
      <c r="B50" s="165"/>
      <c r="C50" s="165"/>
      <c r="D50" s="165"/>
      <c r="E50" s="165"/>
      <c r="F50" s="165"/>
      <c r="G50" s="165"/>
      <c r="H50" s="165"/>
      <c r="I50" s="165"/>
      <c r="J50" s="165"/>
      <c r="K50" s="165"/>
      <c r="L50" s="165"/>
      <c r="M50" s="165"/>
      <c r="N50" s="165"/>
      <c r="O50" s="165"/>
      <c r="P50" s="165"/>
      <c r="Q50" s="165"/>
      <c r="R50" s="165"/>
      <c r="S50" s="165"/>
      <c r="T50" s="165"/>
      <c r="U50" s="165"/>
      <c r="V50" s="140"/>
    </row>
    <row r="51" spans="1:22" x14ac:dyDescent="0.2">
      <c r="A51" s="164"/>
      <c r="B51" s="165"/>
      <c r="C51" s="165"/>
      <c r="D51" s="165"/>
      <c r="E51" s="165"/>
      <c r="F51" s="165"/>
      <c r="G51" s="165"/>
      <c r="H51" s="165"/>
      <c r="I51" s="165"/>
      <c r="J51" s="165"/>
      <c r="K51" s="165"/>
      <c r="L51" s="165"/>
      <c r="M51" s="165"/>
      <c r="N51" s="165"/>
      <c r="O51" s="165"/>
      <c r="P51" s="165"/>
      <c r="Q51" s="165"/>
      <c r="R51" s="165"/>
      <c r="S51" s="165"/>
      <c r="T51" s="165"/>
      <c r="U51" s="165"/>
      <c r="V51" s="140"/>
    </row>
    <row r="52" spans="1:22" x14ac:dyDescent="0.2">
      <c r="A52" s="164"/>
      <c r="B52" s="165"/>
      <c r="C52" s="165"/>
      <c r="D52" s="165"/>
      <c r="E52" s="165"/>
      <c r="F52" s="165"/>
      <c r="G52" s="165"/>
      <c r="H52" s="165"/>
      <c r="I52" s="165"/>
      <c r="J52" s="165"/>
      <c r="K52" s="165"/>
      <c r="L52" s="165"/>
      <c r="M52" s="165"/>
      <c r="N52" s="165"/>
      <c r="O52" s="165"/>
      <c r="P52" s="165"/>
      <c r="Q52" s="165"/>
      <c r="R52" s="165"/>
      <c r="S52" s="165"/>
      <c r="T52" s="165"/>
      <c r="U52" s="165"/>
      <c r="V52" s="140"/>
    </row>
    <row r="53" spans="1:22" x14ac:dyDescent="0.2">
      <c r="A53" s="164"/>
      <c r="B53" s="165"/>
      <c r="C53" s="165"/>
      <c r="D53" s="165"/>
      <c r="E53" s="165"/>
      <c r="F53" s="165"/>
      <c r="G53" s="165"/>
      <c r="H53" s="165"/>
      <c r="I53" s="165"/>
      <c r="J53" s="165"/>
      <c r="K53" s="165"/>
      <c r="L53" s="165"/>
      <c r="M53" s="165"/>
      <c r="N53" s="165"/>
      <c r="O53" s="165"/>
      <c r="P53" s="165"/>
      <c r="Q53" s="165"/>
      <c r="R53" s="165"/>
      <c r="S53" s="165"/>
      <c r="T53" s="165"/>
      <c r="U53" s="165"/>
      <c r="V53" s="140"/>
    </row>
    <row r="54" spans="1:22" x14ac:dyDescent="0.2">
      <c r="A54" s="164"/>
      <c r="B54" s="165"/>
      <c r="C54" s="165"/>
      <c r="D54" s="165"/>
      <c r="E54" s="165"/>
      <c r="F54" s="165"/>
      <c r="G54" s="165"/>
      <c r="H54" s="165"/>
      <c r="I54" s="165"/>
      <c r="J54" s="165"/>
      <c r="K54" s="165"/>
      <c r="L54" s="165"/>
      <c r="M54" s="165"/>
      <c r="N54" s="165"/>
      <c r="O54" s="165"/>
      <c r="P54" s="165"/>
      <c r="Q54" s="165"/>
      <c r="R54" s="165"/>
      <c r="S54" s="165"/>
      <c r="T54" s="165"/>
      <c r="U54" s="165"/>
      <c r="V54" s="140"/>
    </row>
    <row r="55" spans="1:22" x14ac:dyDescent="0.2">
      <c r="A55" s="164"/>
      <c r="B55" s="165"/>
      <c r="C55" s="165"/>
      <c r="D55" s="165"/>
      <c r="E55" s="165"/>
      <c r="F55" s="165"/>
      <c r="G55" s="165"/>
      <c r="H55" s="165"/>
      <c r="I55" s="165"/>
      <c r="J55" s="165"/>
      <c r="K55" s="165"/>
      <c r="L55" s="165"/>
      <c r="M55" s="165"/>
      <c r="N55" s="165"/>
      <c r="O55" s="165"/>
      <c r="P55" s="165"/>
      <c r="Q55" s="165"/>
      <c r="R55" s="165"/>
      <c r="S55" s="165"/>
      <c r="T55" s="165"/>
      <c r="U55" s="165"/>
      <c r="V55" s="140"/>
    </row>
    <row r="56" spans="1:22" x14ac:dyDescent="0.2">
      <c r="A56" s="164"/>
      <c r="B56" s="165"/>
      <c r="C56" s="165"/>
      <c r="D56" s="165"/>
      <c r="E56" s="165"/>
      <c r="F56" s="165"/>
      <c r="G56" s="165"/>
      <c r="H56" s="165"/>
      <c r="I56" s="165"/>
      <c r="J56" s="165"/>
      <c r="K56" s="165"/>
      <c r="L56" s="165"/>
      <c r="M56" s="165"/>
      <c r="N56" s="165"/>
      <c r="O56" s="165"/>
      <c r="P56" s="165"/>
      <c r="Q56" s="165"/>
      <c r="R56" s="165"/>
      <c r="S56" s="165"/>
      <c r="T56" s="165"/>
      <c r="U56" s="165"/>
      <c r="V56" s="140"/>
    </row>
    <row r="57" spans="1:22" ht="5.25" customHeight="1" x14ac:dyDescent="0.2">
      <c r="A57" s="123"/>
      <c r="B57" s="113"/>
      <c r="C57" s="113"/>
      <c r="D57" s="113"/>
      <c r="E57" s="113"/>
      <c r="F57" s="113"/>
      <c r="G57" s="113"/>
      <c r="H57" s="113"/>
      <c r="I57" s="113"/>
      <c r="J57" s="113"/>
      <c r="K57" s="113"/>
      <c r="L57" s="113"/>
      <c r="M57" s="113"/>
      <c r="N57" s="113"/>
      <c r="O57" s="113"/>
      <c r="P57" s="113"/>
      <c r="Q57" s="113"/>
      <c r="R57" s="113"/>
      <c r="S57" s="113"/>
      <c r="T57" s="113"/>
      <c r="U57" s="113"/>
      <c r="V57" s="122"/>
    </row>
    <row r="58" spans="1:22" x14ac:dyDescent="0.2">
      <c r="A58" s="123"/>
      <c r="B58" s="113"/>
      <c r="C58" s="152" t="str">
        <f>Toggel!C15</f>
        <v/>
      </c>
      <c r="D58" s="152"/>
      <c r="E58" s="152"/>
      <c r="F58" s="152"/>
      <c r="G58" s="152"/>
      <c r="H58" s="152"/>
      <c r="I58" s="152"/>
      <c r="J58" s="152"/>
      <c r="K58" s="182"/>
      <c r="L58" s="182"/>
      <c r="M58" s="182"/>
      <c r="N58" s="182"/>
      <c r="O58" s="187" t="str">
        <f>Data!$P$9</f>
        <v/>
      </c>
      <c r="P58" s="187"/>
      <c r="Q58" s="187"/>
      <c r="R58" s="187"/>
      <c r="S58" s="187"/>
      <c r="T58" s="187"/>
      <c r="U58" s="187"/>
      <c r="V58" s="122"/>
    </row>
    <row r="59" spans="1:22" ht="5.5" customHeight="1" x14ac:dyDescent="0.2">
      <c r="A59" s="123"/>
      <c r="B59" s="113"/>
      <c r="C59" s="113"/>
      <c r="D59" s="113"/>
      <c r="E59" s="113"/>
      <c r="F59" s="113"/>
      <c r="G59" s="113"/>
      <c r="H59" s="113"/>
      <c r="I59" s="113"/>
      <c r="J59" s="113"/>
      <c r="K59" s="113"/>
      <c r="L59" s="113"/>
      <c r="M59" s="113"/>
      <c r="N59" s="113"/>
      <c r="O59" s="113"/>
      <c r="P59" s="113"/>
      <c r="Q59" s="113"/>
      <c r="R59" s="134"/>
      <c r="S59" s="134"/>
      <c r="T59" s="113"/>
      <c r="U59" s="113"/>
      <c r="V59" s="122"/>
    </row>
    <row r="60" spans="1:22" ht="12" x14ac:dyDescent="0.4">
      <c r="A60" s="123"/>
      <c r="B60" s="113"/>
      <c r="C60" s="113"/>
      <c r="D60" s="141"/>
      <c r="E60" s="141"/>
      <c r="F60" s="113"/>
      <c r="G60" s="161" t="str">
        <f>Toggel!C16</f>
        <v/>
      </c>
      <c r="H60" s="161"/>
      <c r="I60" s="161"/>
      <c r="J60" s="161"/>
      <c r="K60" s="166">
        <f>Data!$I$20</f>
        <v>0</v>
      </c>
      <c r="L60" s="166"/>
      <c r="M60" s="166"/>
      <c r="N60" s="166"/>
      <c r="O60" s="113"/>
      <c r="P60" s="113"/>
      <c r="Q60" s="113"/>
      <c r="R60" s="113"/>
      <c r="S60" s="113"/>
      <c r="T60" s="113"/>
      <c r="U60" s="113"/>
      <c r="V60" s="122"/>
    </row>
    <row r="61" spans="1:22" ht="5.25" customHeight="1" x14ac:dyDescent="0.2">
      <c r="A61" s="123"/>
      <c r="B61" s="113"/>
      <c r="C61" s="113"/>
      <c r="D61" s="113"/>
      <c r="E61" s="113"/>
      <c r="F61" s="113"/>
      <c r="G61" s="113"/>
      <c r="H61" s="113"/>
      <c r="I61" s="113"/>
      <c r="J61" s="113"/>
      <c r="K61" s="113"/>
      <c r="L61" s="113"/>
      <c r="M61" s="113"/>
      <c r="N61" s="113"/>
      <c r="O61" s="113"/>
      <c r="P61" s="113"/>
      <c r="Q61" s="113"/>
      <c r="R61" s="113"/>
      <c r="S61" s="113"/>
      <c r="T61" s="113"/>
      <c r="U61" s="113"/>
      <c r="V61" s="122"/>
    </row>
    <row r="62" spans="1:22" ht="10.5" x14ac:dyDescent="0.25">
      <c r="A62" s="184" t="s">
        <v>65</v>
      </c>
      <c r="B62" s="185"/>
      <c r="C62" s="186" t="str">
        <f>Toggel!C33</f>
        <v/>
      </c>
      <c r="D62" s="186"/>
      <c r="E62" s="186"/>
      <c r="F62" s="186"/>
      <c r="G62" s="186"/>
      <c r="H62" s="186"/>
      <c r="I62" s="186"/>
      <c r="J62" s="186"/>
      <c r="K62" s="186"/>
      <c r="L62" s="186"/>
      <c r="M62" s="186"/>
      <c r="N62" s="186"/>
      <c r="O62" s="186"/>
      <c r="P62" s="186"/>
      <c r="Q62" s="186"/>
      <c r="R62" s="186"/>
      <c r="S62" s="186"/>
      <c r="T62" s="186"/>
      <c r="U62" s="186"/>
      <c r="V62" s="122"/>
    </row>
    <row r="63" spans="1:22" ht="5.25" customHeight="1" x14ac:dyDescent="0.25">
      <c r="A63" s="142"/>
      <c r="B63" s="143"/>
      <c r="C63" s="113"/>
      <c r="D63" s="113"/>
      <c r="E63" s="113"/>
      <c r="F63" s="113"/>
      <c r="G63" s="113"/>
      <c r="H63" s="113"/>
      <c r="I63" s="113"/>
      <c r="J63" s="113"/>
      <c r="K63" s="113"/>
      <c r="L63" s="113"/>
      <c r="M63" s="113"/>
      <c r="N63" s="113"/>
      <c r="O63" s="113"/>
      <c r="P63" s="113"/>
      <c r="Q63" s="113"/>
      <c r="R63" s="113"/>
      <c r="S63" s="113"/>
      <c r="T63" s="113"/>
      <c r="U63" s="113"/>
      <c r="V63" s="122"/>
    </row>
    <row r="64" spans="1:22" x14ac:dyDescent="0.2">
      <c r="A64" s="153" t="s">
        <v>110</v>
      </c>
      <c r="B64" s="154"/>
      <c r="C64" s="154"/>
      <c r="D64" s="154"/>
      <c r="E64" s="154"/>
      <c r="F64" s="154"/>
      <c r="G64" s="154"/>
      <c r="H64" s="154"/>
      <c r="I64" s="154"/>
      <c r="J64" s="154"/>
      <c r="K64" s="154"/>
      <c r="L64" s="154"/>
      <c r="M64" s="154"/>
      <c r="N64" s="154"/>
      <c r="O64" s="154"/>
      <c r="P64" s="154"/>
      <c r="Q64" s="154"/>
      <c r="R64" s="154"/>
      <c r="S64" s="154"/>
      <c r="T64" s="154"/>
      <c r="U64" s="154"/>
      <c r="V64" s="127"/>
    </row>
    <row r="65" spans="1:22" x14ac:dyDescent="0.2">
      <c r="A65" s="153"/>
      <c r="B65" s="154"/>
      <c r="C65" s="154"/>
      <c r="D65" s="154"/>
      <c r="E65" s="154"/>
      <c r="F65" s="154"/>
      <c r="G65" s="154"/>
      <c r="H65" s="154"/>
      <c r="I65" s="154"/>
      <c r="J65" s="154"/>
      <c r="K65" s="154"/>
      <c r="L65" s="154"/>
      <c r="M65" s="154"/>
      <c r="N65" s="154"/>
      <c r="O65" s="154"/>
      <c r="P65" s="154"/>
      <c r="Q65" s="154"/>
      <c r="R65" s="154"/>
      <c r="S65" s="154"/>
      <c r="T65" s="154"/>
      <c r="U65" s="154"/>
      <c r="V65" s="127"/>
    </row>
    <row r="66" spans="1:22" ht="5.25" customHeight="1" x14ac:dyDescent="0.2">
      <c r="A66" s="123"/>
      <c r="B66" s="113"/>
      <c r="C66" s="113"/>
      <c r="D66" s="113"/>
      <c r="E66" s="113"/>
      <c r="F66" s="113"/>
      <c r="G66" s="113"/>
      <c r="H66" s="113"/>
      <c r="I66" s="113"/>
      <c r="J66" s="113"/>
      <c r="K66" s="113"/>
      <c r="L66" s="113"/>
      <c r="M66" s="113"/>
      <c r="N66" s="113"/>
      <c r="O66" s="113"/>
      <c r="P66" s="113"/>
      <c r="Q66" s="113"/>
      <c r="R66" s="113"/>
      <c r="S66" s="113"/>
      <c r="T66" s="113"/>
      <c r="U66" s="113"/>
      <c r="V66" s="122"/>
    </row>
    <row r="67" spans="1:22" x14ac:dyDescent="0.2">
      <c r="A67" s="153" t="s">
        <v>166</v>
      </c>
      <c r="B67" s="154"/>
      <c r="C67" s="154"/>
      <c r="D67" s="154"/>
      <c r="E67" s="154"/>
      <c r="F67" s="154"/>
      <c r="G67" s="154"/>
      <c r="H67" s="154"/>
      <c r="I67" s="154"/>
      <c r="J67" s="154"/>
      <c r="K67" s="154"/>
      <c r="L67" s="154"/>
      <c r="M67" s="154"/>
      <c r="N67" s="154"/>
      <c r="O67" s="154"/>
      <c r="P67" s="154"/>
      <c r="Q67" s="154"/>
      <c r="R67" s="154"/>
      <c r="S67" s="154"/>
      <c r="T67" s="154"/>
      <c r="U67" s="154"/>
      <c r="V67" s="127"/>
    </row>
    <row r="68" spans="1:22" x14ac:dyDescent="0.2">
      <c r="A68" s="153"/>
      <c r="B68" s="154"/>
      <c r="C68" s="154"/>
      <c r="D68" s="154"/>
      <c r="E68" s="154"/>
      <c r="F68" s="154"/>
      <c r="G68" s="154"/>
      <c r="H68" s="154"/>
      <c r="I68" s="154"/>
      <c r="J68" s="154"/>
      <c r="K68" s="154"/>
      <c r="L68" s="154"/>
      <c r="M68" s="154"/>
      <c r="N68" s="154"/>
      <c r="O68" s="154"/>
      <c r="P68" s="154"/>
      <c r="Q68" s="154"/>
      <c r="R68" s="154"/>
      <c r="S68" s="154"/>
      <c r="T68" s="154"/>
      <c r="U68" s="154"/>
      <c r="V68" s="127"/>
    </row>
    <row r="69" spans="1:22" x14ac:dyDescent="0.2">
      <c r="A69" s="153"/>
      <c r="B69" s="154"/>
      <c r="C69" s="154"/>
      <c r="D69" s="154"/>
      <c r="E69" s="154"/>
      <c r="F69" s="154"/>
      <c r="G69" s="154"/>
      <c r="H69" s="154"/>
      <c r="I69" s="154"/>
      <c r="J69" s="154"/>
      <c r="K69" s="154"/>
      <c r="L69" s="154"/>
      <c r="M69" s="154"/>
      <c r="N69" s="154"/>
      <c r="O69" s="154"/>
      <c r="P69" s="154"/>
      <c r="Q69" s="154"/>
      <c r="R69" s="154"/>
      <c r="S69" s="154"/>
      <c r="T69" s="154"/>
      <c r="U69" s="154"/>
      <c r="V69" s="127"/>
    </row>
    <row r="70" spans="1:22" x14ac:dyDescent="0.2">
      <c r="A70" s="153"/>
      <c r="B70" s="154"/>
      <c r="C70" s="154"/>
      <c r="D70" s="154"/>
      <c r="E70" s="154"/>
      <c r="F70" s="154"/>
      <c r="G70" s="154"/>
      <c r="H70" s="154"/>
      <c r="I70" s="154"/>
      <c r="J70" s="154"/>
      <c r="K70" s="154"/>
      <c r="L70" s="154"/>
      <c r="M70" s="154"/>
      <c r="N70" s="154"/>
      <c r="O70" s="154"/>
      <c r="P70" s="154"/>
      <c r="Q70" s="154"/>
      <c r="R70" s="154"/>
      <c r="S70" s="154"/>
      <c r="T70" s="154"/>
      <c r="U70" s="154"/>
      <c r="V70" s="127"/>
    </row>
    <row r="71" spans="1:22" ht="5.25" customHeight="1" x14ac:dyDescent="0.2">
      <c r="A71" s="144"/>
      <c r="B71" s="113"/>
      <c r="C71" s="113"/>
      <c r="D71" s="113"/>
      <c r="E71" s="113"/>
      <c r="F71" s="113"/>
      <c r="G71" s="113"/>
      <c r="H71" s="113"/>
      <c r="I71" s="113"/>
      <c r="J71" s="113"/>
      <c r="K71" s="113"/>
      <c r="L71" s="113"/>
      <c r="M71" s="113"/>
      <c r="N71" s="113"/>
      <c r="O71" s="113"/>
      <c r="P71" s="113"/>
      <c r="Q71" s="113"/>
      <c r="R71" s="113"/>
      <c r="S71" s="113"/>
      <c r="T71" s="113"/>
      <c r="U71" s="113"/>
      <c r="V71" s="122"/>
    </row>
    <row r="72" spans="1:22" x14ac:dyDescent="0.2">
      <c r="A72" s="123"/>
      <c r="B72" s="194" t="s">
        <v>20</v>
      </c>
      <c r="C72" s="194"/>
      <c r="D72" s="194"/>
      <c r="E72" s="194"/>
      <c r="F72" s="194"/>
      <c r="G72" s="194"/>
      <c r="H72" s="194"/>
      <c r="I72" s="194"/>
      <c r="J72" s="194"/>
      <c r="K72" s="194"/>
      <c r="L72" s="194"/>
      <c r="M72" s="194"/>
      <c r="N72" s="194"/>
      <c r="O72" s="194"/>
      <c r="P72" s="195"/>
      <c r="Q72" s="113"/>
      <c r="R72" s="113"/>
      <c r="S72" s="113"/>
      <c r="T72" s="113"/>
      <c r="U72" s="113"/>
      <c r="V72" s="122"/>
    </row>
    <row r="73" spans="1:22" x14ac:dyDescent="0.2">
      <c r="A73" s="123"/>
      <c r="B73" s="145"/>
      <c r="C73" s="113"/>
      <c r="D73" s="113"/>
      <c r="E73" s="113"/>
      <c r="F73" s="113"/>
      <c r="G73" s="113"/>
      <c r="H73" s="113"/>
      <c r="I73" s="113"/>
      <c r="J73" s="113"/>
      <c r="K73" s="113"/>
      <c r="L73" s="113"/>
      <c r="M73" s="113"/>
      <c r="N73" s="113"/>
      <c r="O73" s="113"/>
      <c r="P73" s="113"/>
      <c r="Q73" s="113"/>
      <c r="R73" s="113"/>
      <c r="S73" s="113"/>
      <c r="T73" s="113"/>
      <c r="U73" s="113"/>
      <c r="V73" s="122"/>
    </row>
    <row r="74" spans="1:22" x14ac:dyDescent="0.2">
      <c r="A74" s="123"/>
      <c r="B74" s="194" t="s">
        <v>21</v>
      </c>
      <c r="C74" s="194"/>
      <c r="D74" s="194"/>
      <c r="E74" s="194"/>
      <c r="F74" s="194"/>
      <c r="G74" s="194"/>
      <c r="H74" s="194"/>
      <c r="I74" s="194"/>
      <c r="J74" s="194"/>
      <c r="K74" s="194"/>
      <c r="L74" s="195"/>
      <c r="M74" s="113"/>
      <c r="N74" s="113"/>
      <c r="O74" s="113"/>
      <c r="P74" s="113"/>
      <c r="Q74" s="113"/>
      <c r="R74" s="113"/>
      <c r="S74" s="113"/>
      <c r="T74" s="113"/>
      <c r="U74" s="113"/>
      <c r="V74" s="122"/>
    </row>
    <row r="75" spans="1:22" x14ac:dyDescent="0.2">
      <c r="A75" s="123"/>
      <c r="B75" s="113"/>
      <c r="C75" s="113"/>
      <c r="D75" s="113"/>
      <c r="E75" s="113"/>
      <c r="F75" s="113"/>
      <c r="G75" s="113"/>
      <c r="H75" s="113"/>
      <c r="I75" s="113"/>
      <c r="J75" s="113"/>
      <c r="K75" s="113"/>
      <c r="L75" s="113"/>
      <c r="M75" s="113"/>
      <c r="N75" s="113"/>
      <c r="O75" s="113"/>
      <c r="P75" s="113"/>
      <c r="Q75" s="113"/>
      <c r="R75" s="113"/>
      <c r="S75" s="113"/>
      <c r="T75" s="113"/>
      <c r="U75" s="113"/>
      <c r="V75" s="122"/>
    </row>
    <row r="76" spans="1:22" ht="16" customHeight="1" thickBot="1" x14ac:dyDescent="0.25">
      <c r="A76" s="123"/>
      <c r="B76" s="192"/>
      <c r="C76" s="192"/>
      <c r="D76" s="192"/>
      <c r="E76" s="192"/>
      <c r="F76" s="192"/>
      <c r="G76" s="192"/>
      <c r="H76" s="113"/>
      <c r="I76" s="113"/>
      <c r="J76" s="113"/>
      <c r="K76" s="192"/>
      <c r="L76" s="192"/>
      <c r="M76" s="192"/>
      <c r="N76" s="192"/>
      <c r="O76" s="192"/>
      <c r="P76" s="192"/>
      <c r="Q76" s="192"/>
      <c r="R76" s="192"/>
      <c r="S76" s="192"/>
      <c r="T76" s="192"/>
      <c r="U76" s="192"/>
      <c r="V76" s="146"/>
    </row>
    <row r="77" spans="1:22" x14ac:dyDescent="0.2">
      <c r="A77" s="102"/>
      <c r="B77" s="193" t="s">
        <v>2</v>
      </c>
      <c r="C77" s="193"/>
      <c r="D77" s="193"/>
      <c r="E77" s="193"/>
      <c r="F77" s="193"/>
      <c r="G77" s="193"/>
      <c r="H77" s="113"/>
      <c r="I77" s="113"/>
      <c r="J77" s="113"/>
      <c r="K77" s="193" t="s">
        <v>18</v>
      </c>
      <c r="L77" s="193"/>
      <c r="M77" s="193"/>
      <c r="N77" s="193"/>
      <c r="O77" s="193"/>
      <c r="P77" s="193"/>
      <c r="Q77" s="193"/>
      <c r="R77" s="193"/>
      <c r="S77" s="193"/>
      <c r="T77" s="193"/>
      <c r="U77" s="193"/>
      <c r="V77" s="147"/>
    </row>
    <row r="78" spans="1:22" ht="10.5" thickBot="1" x14ac:dyDescent="0.25">
      <c r="A78" s="148"/>
      <c r="B78" s="149"/>
      <c r="C78" s="149"/>
      <c r="D78" s="149"/>
      <c r="E78" s="149"/>
      <c r="F78" s="149"/>
      <c r="G78" s="149"/>
      <c r="H78" s="149"/>
      <c r="I78" s="149"/>
      <c r="J78" s="149"/>
      <c r="K78" s="192" t="s">
        <v>19</v>
      </c>
      <c r="L78" s="192"/>
      <c r="M78" s="192"/>
      <c r="N78" s="192"/>
      <c r="O78" s="192"/>
      <c r="P78" s="192"/>
      <c r="Q78" s="192"/>
      <c r="R78" s="192"/>
      <c r="S78" s="192"/>
      <c r="T78" s="192"/>
      <c r="U78" s="192"/>
      <c r="V78" s="150"/>
    </row>
  </sheetData>
  <sheetProtection algorithmName="SHA-512" hashValue="iGUpQg+cVL249SbhGXomZh/8JXTy3rRPZ1hc+99IQkaEdPE1FFc9fTsnbsrQf9JpV+mR06UqA5knVqkesCkrvA==" saltValue="lXfJo6N/KuqoRVDSEUpJkg==" spinCount="100000" sheet="1" objects="1" scenarios="1" selectLockedCells="1"/>
  <mergeCells count="72">
    <mergeCell ref="B72:P72"/>
    <mergeCell ref="M14:U14"/>
    <mergeCell ref="B14:H14"/>
    <mergeCell ref="O39:T39"/>
    <mergeCell ref="S38:T38"/>
    <mergeCell ref="P37:R38"/>
    <mergeCell ref="N42:O42"/>
    <mergeCell ref="L36:T36"/>
    <mergeCell ref="C37:J37"/>
    <mergeCell ref="A16:C16"/>
    <mergeCell ref="D16:H16"/>
    <mergeCell ref="Q42:U44"/>
    <mergeCell ref="N44:O44"/>
    <mergeCell ref="A40:C40"/>
    <mergeCell ref="A47:E47"/>
    <mergeCell ref="G46:I46"/>
    <mergeCell ref="L12:U12"/>
    <mergeCell ref="O10:U10"/>
    <mergeCell ref="M6:U6"/>
    <mergeCell ref="M16:U16"/>
    <mergeCell ref="K78:U78"/>
    <mergeCell ref="O46:P46"/>
    <mergeCell ref="M46:N46"/>
    <mergeCell ref="K77:U77"/>
    <mergeCell ref="K76:U76"/>
    <mergeCell ref="B74:L74"/>
    <mergeCell ref="B38:F38"/>
    <mergeCell ref="B76:G76"/>
    <mergeCell ref="B77:G77"/>
    <mergeCell ref="B12:H12"/>
    <mergeCell ref="A26:U26"/>
    <mergeCell ref="A31:E31"/>
    <mergeCell ref="G60:J60"/>
    <mergeCell ref="A41:D41"/>
    <mergeCell ref="A64:U65"/>
    <mergeCell ref="A67:U70"/>
    <mergeCell ref="K60:N60"/>
    <mergeCell ref="K58:N58"/>
    <mergeCell ref="C58:J58"/>
    <mergeCell ref="N43:O43"/>
    <mergeCell ref="L43:M43"/>
    <mergeCell ref="L44:M44"/>
    <mergeCell ref="A62:B62"/>
    <mergeCell ref="C62:U62"/>
    <mergeCell ref="O58:U58"/>
    <mergeCell ref="A1:V1"/>
    <mergeCell ref="M8:U8"/>
    <mergeCell ref="B8:H9"/>
    <mergeCell ref="K5:U5"/>
    <mergeCell ref="B10:H10"/>
    <mergeCell ref="A3:V4"/>
    <mergeCell ref="B5:H5"/>
    <mergeCell ref="B6:H6"/>
    <mergeCell ref="E39:H39"/>
    <mergeCell ref="A43:D43"/>
    <mergeCell ref="L42:M42"/>
    <mergeCell ref="A49:U56"/>
    <mergeCell ref="A44:D44"/>
    <mergeCell ref="I39:K39"/>
    <mergeCell ref="E41:P41"/>
    <mergeCell ref="A48:E48"/>
    <mergeCell ref="A42:D42"/>
    <mergeCell ref="B46:F46"/>
    <mergeCell ref="Q35:R35"/>
    <mergeCell ref="J35:N35"/>
    <mergeCell ref="A18:U22"/>
    <mergeCell ref="D33:U33"/>
    <mergeCell ref="B24:L24"/>
    <mergeCell ref="O35:P35"/>
    <mergeCell ref="D35:E35"/>
    <mergeCell ref="F35:G35"/>
    <mergeCell ref="H35:I35"/>
  </mergeCells>
  <phoneticPr fontId="22" type="noConversion"/>
  <dataValidations count="4">
    <dataValidation type="whole" allowBlank="1" showInputMessage="1" showErrorMessage="1" sqref="O11 O10:U10" xr:uid="{BB8B46C1-1D3A-4577-925B-F7204D4AE637}">
      <formula1>0</formula1>
      <formula2>99999</formula2>
    </dataValidation>
    <dataValidation type="textLength" allowBlank="1" showInputMessage="1" showErrorMessage="1" sqref="B15:H15" xr:uid="{4706E22C-8109-4AC3-82E5-CEE7E8558D94}">
      <formula1>12</formula1>
      <formula2>30</formula2>
    </dataValidation>
    <dataValidation type="textLength" allowBlank="1" showInputMessage="1" showErrorMessage="1" errorTitle="Fehlerhafte IBAN" error="Eingegebene IBAN ist zu kurz oder zu lang" promptTitle="IBAN" prompt="IBAN des Vereinskontos" sqref="B14:H14" xr:uid="{9C237994-4EC0-4F67-8821-B3509875AD1C}">
      <formula1>12</formula1>
      <formula2>30</formula2>
    </dataValidation>
    <dataValidation type="whole" allowBlank="1" showInputMessage="1" showErrorMessage="1" sqref="K37" xr:uid="{E686D18B-0D4B-4DD6-8C2B-2B4B2E26138C}">
      <formula1>1</formula1>
      <formula2>1000</formula2>
    </dataValidation>
  </dataValidations>
  <hyperlinks>
    <hyperlink ref="A3:V4" r:id="rId1" display="Den ausgefüllten Antrag als PDF-Datei speichern und unterschrieben per Mail an: kjr.jugendamt@biberach.de senden." xr:uid="{D96DDE35-63E8-4595-B4FB-C9DCB5D845B5}"/>
  </hyperlinks>
  <printOptions horizontalCentered="1"/>
  <pageMargins left="0.25" right="0.25" top="0.75" bottom="0.75" header="0.3" footer="0.3"/>
  <pageSetup paperSize="9" scale="98" orientation="portrait" horizont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4099" r:id="rId5" name="Check Box 3">
              <controlPr defaultSize="0" autoFill="0" autoLine="0" autoPict="0">
                <anchor>
                  <from>
                    <xdr:col>0</xdr:col>
                    <xdr:colOff>12700</xdr:colOff>
                    <xdr:row>25</xdr:row>
                    <xdr:rowOff>152400</xdr:rowOff>
                  </from>
                  <to>
                    <xdr:col>2</xdr:col>
                    <xdr:colOff>596900</xdr:colOff>
                    <xdr:row>27</xdr:row>
                    <xdr:rowOff>25400</xdr:rowOff>
                  </to>
                </anchor>
              </controlPr>
            </control>
          </mc:Choice>
        </mc:AlternateContent>
        <mc:AlternateContent xmlns:mc="http://schemas.openxmlformats.org/markup-compatibility/2006">
          <mc:Choice Requires="x14">
            <control shapeId="4100" r:id="rId6" name="Check Box 4">
              <controlPr defaultSize="0" autoFill="0" autoLine="0" autoPict="0">
                <anchor>
                  <from>
                    <xdr:col>0</xdr:col>
                    <xdr:colOff>12700</xdr:colOff>
                    <xdr:row>27</xdr:row>
                    <xdr:rowOff>127000</xdr:rowOff>
                  </from>
                  <to>
                    <xdr:col>4</xdr:col>
                    <xdr:colOff>177800</xdr:colOff>
                    <xdr:row>29</xdr:row>
                    <xdr:rowOff>25400</xdr:rowOff>
                  </to>
                </anchor>
              </controlPr>
            </control>
          </mc:Choice>
        </mc:AlternateContent>
        <mc:AlternateContent xmlns:mc="http://schemas.openxmlformats.org/markup-compatibility/2006">
          <mc:Choice Requires="x14">
            <control shapeId="4101" r:id="rId7" name="Check Box 5">
              <controlPr defaultSize="0" autoFill="0" autoLine="0" autoPict="0">
                <anchor>
                  <from>
                    <xdr:col>7</xdr:col>
                    <xdr:colOff>190500</xdr:colOff>
                    <xdr:row>25</xdr:row>
                    <xdr:rowOff>152400</xdr:rowOff>
                  </from>
                  <to>
                    <xdr:col>11</xdr:col>
                    <xdr:colOff>101600</xdr:colOff>
                    <xdr:row>27</xdr:row>
                    <xdr:rowOff>25400</xdr:rowOff>
                  </to>
                </anchor>
              </controlPr>
            </control>
          </mc:Choice>
        </mc:AlternateContent>
        <mc:AlternateContent xmlns:mc="http://schemas.openxmlformats.org/markup-compatibility/2006">
          <mc:Choice Requires="x14">
            <control shapeId="4102" r:id="rId8" name="Check Box 6">
              <controlPr defaultSize="0" autoFill="0" autoLine="0" autoPict="0">
                <anchor>
                  <from>
                    <xdr:col>7</xdr:col>
                    <xdr:colOff>190500</xdr:colOff>
                    <xdr:row>27</xdr:row>
                    <xdr:rowOff>114300</xdr:rowOff>
                  </from>
                  <to>
                    <xdr:col>11</xdr:col>
                    <xdr:colOff>50800</xdr:colOff>
                    <xdr:row>29</xdr:row>
                    <xdr:rowOff>12700</xdr:rowOff>
                  </to>
                </anchor>
              </controlPr>
            </control>
          </mc:Choice>
        </mc:AlternateContent>
        <mc:AlternateContent xmlns:mc="http://schemas.openxmlformats.org/markup-compatibility/2006">
          <mc:Choice Requires="x14">
            <control shapeId="4103" r:id="rId9" name="Check Box 7">
              <controlPr defaultSize="0" autoFill="0" autoLine="0" autoPict="0">
                <anchor>
                  <from>
                    <xdr:col>14</xdr:col>
                    <xdr:colOff>177800</xdr:colOff>
                    <xdr:row>25</xdr:row>
                    <xdr:rowOff>152400</xdr:rowOff>
                  </from>
                  <to>
                    <xdr:col>20</xdr:col>
                    <xdr:colOff>114300</xdr:colOff>
                    <xdr:row>27</xdr:row>
                    <xdr:rowOff>25400</xdr:rowOff>
                  </to>
                </anchor>
              </controlPr>
            </control>
          </mc:Choice>
        </mc:AlternateContent>
        <mc:AlternateContent xmlns:mc="http://schemas.openxmlformats.org/markup-compatibility/2006">
          <mc:Choice Requires="x14">
            <control shapeId="4104" r:id="rId10" name="Check Box 8">
              <controlPr defaultSize="0" autoFill="0" autoLine="0" autoPict="0">
                <anchor>
                  <from>
                    <xdr:col>0</xdr:col>
                    <xdr:colOff>114300</xdr:colOff>
                    <xdr:row>72</xdr:row>
                    <xdr:rowOff>101600</xdr:rowOff>
                  </from>
                  <to>
                    <xdr:col>12</xdr:col>
                    <xdr:colOff>25400</xdr:colOff>
                    <xdr:row>74</xdr:row>
                    <xdr:rowOff>25400</xdr:rowOff>
                  </to>
                </anchor>
              </controlPr>
            </control>
          </mc:Choice>
        </mc:AlternateContent>
        <mc:AlternateContent xmlns:mc="http://schemas.openxmlformats.org/markup-compatibility/2006">
          <mc:Choice Requires="x14">
            <control shapeId="4105" r:id="rId11" name="Check Box 9">
              <controlPr defaultSize="0" autoFill="0" autoLine="0" autoPict="0">
                <anchor>
                  <from>
                    <xdr:col>0</xdr:col>
                    <xdr:colOff>114300</xdr:colOff>
                    <xdr:row>70</xdr:row>
                    <xdr:rowOff>38100</xdr:rowOff>
                  </from>
                  <to>
                    <xdr:col>16</xdr:col>
                    <xdr:colOff>25400</xdr:colOff>
                    <xdr:row>72</xdr:row>
                    <xdr:rowOff>38100</xdr:rowOff>
                  </to>
                </anchor>
              </controlPr>
            </control>
          </mc:Choice>
        </mc:AlternateContent>
        <mc:AlternateContent xmlns:mc="http://schemas.openxmlformats.org/markup-compatibility/2006">
          <mc:Choice Requires="x14">
            <control shapeId="4107" r:id="rId12" name="Check Box 11">
              <controlPr defaultSize="0" autoFill="0" autoLine="0" autoPict="0">
                <anchor>
                  <from>
                    <xdr:col>0</xdr:col>
                    <xdr:colOff>127000</xdr:colOff>
                    <xdr:row>22</xdr:row>
                    <xdr:rowOff>38100</xdr:rowOff>
                  </from>
                  <to>
                    <xdr:col>11</xdr:col>
                    <xdr:colOff>177800</xdr:colOff>
                    <xdr:row>24</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4" id="{8A1A0F79-B7A9-4CEA-AEB4-42759C69E0BD}">
            <xm:f>Data!$I$26=1</xm:f>
            <x14:dxf>
              <fill>
                <patternFill>
                  <bgColor theme="0" tint="-4.9989318521683403E-2"/>
                </patternFill>
              </fill>
              <border>
                <left style="thin">
                  <color auto="1"/>
                </left>
                <right style="thin">
                  <color auto="1"/>
                </right>
                <top style="thin">
                  <color auto="1"/>
                </top>
                <bottom style="thin">
                  <color auto="1"/>
                </bottom>
                <vertical/>
                <horizontal/>
              </border>
            </x14:dxf>
          </x14:cfRule>
          <xm:sqref>A49:U56</xm:sqref>
        </x14:conditionalFormatting>
        <x14:conditionalFormatting xmlns:xm="http://schemas.microsoft.com/office/excel/2006/main">
          <x14:cfRule type="expression" priority="33" id="{E6466068-041B-4532-8B92-5071FD2EA852}">
            <xm:f>Data!$M$7=0</xm:f>
            <x14:dxf>
              <fill>
                <patternFill>
                  <bgColor rgb="FFEEE69A"/>
                </patternFill>
              </fill>
            </x14:dxf>
          </x14:cfRule>
          <xm:sqref>B6</xm:sqref>
        </x14:conditionalFormatting>
        <x14:conditionalFormatting xmlns:xm="http://schemas.microsoft.com/office/excel/2006/main">
          <x14:cfRule type="expression" priority="24" id="{9FF94EF3-4D8F-418D-AAEB-C784C32A27CF}">
            <xm:f>Data!$Q$3=FALSE</xm:f>
            <x14:dxf>
              <fill>
                <patternFill>
                  <bgColor rgb="FFFF0000"/>
                </patternFill>
              </fill>
            </x14:dxf>
          </x14:cfRule>
          <xm:sqref>B12</xm:sqref>
        </x14:conditionalFormatting>
        <x14:conditionalFormatting xmlns:xm="http://schemas.microsoft.com/office/excel/2006/main">
          <x14:cfRule type="expression" priority="49" id="{314E1D5D-44E5-477A-8CFE-AD11F43EC316}">
            <xm:f>Data!$I$25=1</xm:f>
            <x14:dxf>
              <font>
                <color theme="1"/>
              </font>
              <fill>
                <patternFill>
                  <bgColor theme="9" tint="0.79998168889431442"/>
                </patternFill>
              </fill>
              <border>
                <left/>
                <right/>
                <top/>
                <bottom/>
                <vertical/>
                <horizontal/>
              </border>
            </x14:dxf>
          </x14:cfRule>
          <xm:sqref>B46 G46:I46</xm:sqref>
        </x14:conditionalFormatting>
        <x14:conditionalFormatting xmlns:xm="http://schemas.microsoft.com/office/excel/2006/main">
          <x14:cfRule type="expression" priority="35" id="{97BE60CA-FD98-4A25-BB25-7AADA4195F9E}">
            <xm:f>Data!$M$3=FALSE</xm:f>
            <x14:dxf>
              <font>
                <u val="double"/>
              </font>
              <fill>
                <patternFill>
                  <bgColor rgb="FFFFC000"/>
                </patternFill>
              </fill>
            </x14:dxf>
          </x14:cfRule>
          <xm:sqref>B72</xm:sqref>
        </x14:conditionalFormatting>
        <x14:conditionalFormatting xmlns:xm="http://schemas.microsoft.com/office/excel/2006/main">
          <x14:cfRule type="expression" priority="34" id="{9C7DA1A1-44BE-49AE-91D2-D0E16B30044E}">
            <xm:f>Data!$M$4=FALSE</xm:f>
            <x14:dxf>
              <font>
                <u val="double"/>
              </font>
              <fill>
                <patternFill>
                  <bgColor rgb="FFFFC000"/>
                </patternFill>
              </fill>
            </x14:dxf>
          </x14:cfRule>
          <xm:sqref>B74</xm:sqref>
        </x14:conditionalFormatting>
        <x14:conditionalFormatting xmlns:xm="http://schemas.microsoft.com/office/excel/2006/main">
          <x14:cfRule type="expression" priority="16" id="{01A9AF4A-DE1D-49B8-A11C-13E27AD7A965}">
            <xm:f>Data!$M$8=0</xm:f>
            <x14:dxf>
              <fill>
                <patternFill>
                  <bgColor rgb="FFEEE69A"/>
                </patternFill>
              </fill>
            </x14:dxf>
          </x14:cfRule>
          <xm:sqref>B10:H10</xm:sqref>
        </x14:conditionalFormatting>
        <x14:conditionalFormatting xmlns:xm="http://schemas.microsoft.com/office/excel/2006/main">
          <x14:cfRule type="expression" priority="15" id="{E4CEACDE-3B38-4AA6-BBB2-AAD6E52F9FAF}">
            <xm:f>Data!$M$9=0</xm:f>
            <x14:dxf>
              <fill>
                <patternFill>
                  <bgColor rgb="FFEEE69A"/>
                </patternFill>
              </fill>
            </x14:dxf>
          </x14:cfRule>
          <xm:sqref>B14:H14</xm:sqref>
        </x14:conditionalFormatting>
        <x14:conditionalFormatting xmlns:xm="http://schemas.microsoft.com/office/excel/2006/main">
          <x14:cfRule type="expression" priority="21" id="{7F660B12-666F-4598-8993-FE4DDE6BB5EB}">
            <xm:f>Data!$M$2=FALSE</xm:f>
            <x14:dxf>
              <font>
                <u val="double"/>
              </font>
              <fill>
                <patternFill>
                  <bgColor rgb="FFFFC000"/>
                </patternFill>
              </fill>
            </x14:dxf>
          </x14:cfRule>
          <xm:sqref>B24:L24</xm:sqref>
        </x14:conditionalFormatting>
        <x14:conditionalFormatting xmlns:xm="http://schemas.microsoft.com/office/excel/2006/main">
          <x14:cfRule type="expression" priority="1" id="{ED71449F-14FF-438E-AA17-D2C83C16BA9D}">
            <xm:f>Data!$M$10=0</xm:f>
            <x14:dxf>
              <fill>
                <patternFill>
                  <bgColor rgb="FFEEE69A"/>
                </patternFill>
              </fill>
            </x14:dxf>
          </x14:cfRule>
          <xm:sqref>D16:H16</xm:sqref>
        </x14:conditionalFormatting>
        <x14:conditionalFormatting xmlns:xm="http://schemas.microsoft.com/office/excel/2006/main">
          <x14:cfRule type="expression" priority="23" id="{B99AE19C-0B5D-464E-B564-C04796D69A27}">
            <xm:f>Data!$I$24=1</xm:f>
            <x14:dxf>
              <font>
                <color theme="1"/>
              </font>
              <fill>
                <patternFill>
                  <bgColor theme="0" tint="-4.9989318521683403E-2"/>
                </patternFill>
              </fill>
              <border>
                <left style="thin">
                  <color auto="1"/>
                </left>
                <right style="thin">
                  <color auto="1"/>
                </right>
                <top style="thin">
                  <color auto="1"/>
                </top>
                <bottom style="thin">
                  <color auto="1"/>
                </bottom>
                <vertical/>
                <horizontal/>
              </border>
            </x14:dxf>
          </x14:cfRule>
          <xm:sqref>D33:U33 D35:E35 H35:I35 K37</xm:sqref>
        </x14:conditionalFormatting>
        <x14:conditionalFormatting xmlns:xm="http://schemas.microsoft.com/office/excel/2006/main">
          <x14:cfRule type="expression" priority="37" id="{D081440A-9061-44E5-AAB1-95BC114DD6E1}">
            <xm:f>Data!$I$24=1</xm:f>
            <x14:dxf>
              <font>
                <color theme="1"/>
              </font>
              <fill>
                <patternFill>
                  <bgColor theme="9" tint="0.79998168889431442"/>
                </patternFill>
              </fill>
            </x14:dxf>
          </x14:cfRule>
          <xm:sqref>E39 I39:K39</xm:sqref>
        </x14:conditionalFormatting>
        <x14:conditionalFormatting xmlns:xm="http://schemas.microsoft.com/office/excel/2006/main">
          <x14:cfRule type="expression" priority="45" id="{D05EBF5C-F353-4E54-B509-79692FEE1A61}">
            <xm:f>Data!$I$25=1</xm:f>
            <x14:dxf>
              <border>
                <left style="thin">
                  <color auto="1"/>
                </left>
                <right style="thin">
                  <color auto="1"/>
                </right>
                <top style="thin">
                  <color auto="1"/>
                </top>
                <bottom style="thin">
                  <color auto="1"/>
                </bottom>
                <vertical/>
                <horizontal/>
              </border>
            </x14:dxf>
          </x14:cfRule>
          <xm:sqref>E42:L42 N42 P42 A42:D44</xm:sqref>
        </x14:conditionalFormatting>
        <x14:conditionalFormatting xmlns:xm="http://schemas.microsoft.com/office/excel/2006/main">
          <x14:cfRule type="expression" priority="39" id="{36C87806-C524-4391-8B9A-F460F117EBFC}">
            <xm:f>Data!$I$25=1</xm:f>
            <x14:dxf>
              <border>
                <left style="thin">
                  <color auto="1"/>
                </left>
                <right style="thin">
                  <color auto="1"/>
                </right>
                <top style="thin">
                  <color auto="1"/>
                </top>
                <bottom style="thin">
                  <color auto="1"/>
                </bottom>
                <vertical/>
                <horizontal/>
              </border>
            </x14:dxf>
          </x14:cfRule>
          <xm:sqref>E41:P42</xm:sqref>
        </x14:conditionalFormatting>
        <x14:conditionalFormatting xmlns:xm="http://schemas.microsoft.com/office/excel/2006/main">
          <x14:cfRule type="expression" priority="38" id="{ACEF1420-126B-4EDD-8F9A-F802B4C5C9B0}">
            <xm:f>Data!$I$25=1</xm:f>
            <x14:dxf>
              <font>
                <color theme="1"/>
              </font>
              <fill>
                <patternFill>
                  <bgColor theme="0" tint="-4.9989318521683403E-2"/>
                </patternFill>
              </fill>
              <border>
                <left style="thin">
                  <color auto="1"/>
                </left>
                <right style="thin">
                  <color auto="1"/>
                </right>
                <top style="thin">
                  <color auto="1"/>
                </top>
                <bottom style="thin">
                  <color auto="1"/>
                </bottom>
                <vertical/>
                <horizontal/>
              </border>
            </x14:dxf>
          </x14:cfRule>
          <xm:sqref>E43:P44</xm:sqref>
        </x14:conditionalFormatting>
        <x14:conditionalFormatting xmlns:xm="http://schemas.microsoft.com/office/excel/2006/main">
          <x14:cfRule type="expression" priority="41" stopIfTrue="1" id="{D2B45675-53F3-40F7-998F-399C3418FF63}">
            <xm:f>Data!$I$26=1</xm:f>
            <x14:dxf>
              <font>
                <color theme="1"/>
              </font>
              <fill>
                <patternFill>
                  <bgColor theme="9" tint="0.79998168889431442"/>
                </patternFill>
              </fill>
              <border>
                <left/>
                <right/>
                <top/>
                <bottom/>
                <vertical/>
                <horizontal/>
              </border>
            </x14:dxf>
          </x14:cfRule>
          <xm:sqref>G60 K60:N60</xm:sqref>
        </x14:conditionalFormatting>
        <x14:conditionalFormatting xmlns:xm="http://schemas.microsoft.com/office/excel/2006/main">
          <x14:cfRule type="expression" priority="42" id="{49DB18F0-F81D-46FE-B46D-94545C81C8FF}">
            <xm:f>Data!$I$26=1</xm:f>
            <x14:dxf>
              <font>
                <color theme="1"/>
              </font>
              <fill>
                <patternFill>
                  <bgColor theme="0" tint="-4.9989318521683403E-2"/>
                </patternFill>
              </fill>
              <border>
                <left style="thin">
                  <color auto="1"/>
                </left>
                <right style="thin">
                  <color auto="1"/>
                </right>
                <top style="thin">
                  <color auto="1"/>
                </top>
                <bottom style="thin">
                  <color auto="1"/>
                </bottom>
                <vertical/>
                <horizontal/>
              </border>
            </x14:dxf>
          </x14:cfRule>
          <xm:sqref>K58:N58</xm:sqref>
        </x14:conditionalFormatting>
        <x14:conditionalFormatting xmlns:xm="http://schemas.microsoft.com/office/excel/2006/main">
          <x14:cfRule type="expression" priority="11" id="{B40D060B-EF5E-4BD5-BD4C-A192FA7985E2}">
            <xm:f>Data!$M$13=0</xm:f>
            <x14:dxf>
              <fill>
                <patternFill>
                  <bgColor rgb="FFEEE69A"/>
                </patternFill>
              </fill>
            </x14:dxf>
          </x14:cfRule>
          <xm:sqref>L12</xm:sqref>
        </x14:conditionalFormatting>
        <x14:conditionalFormatting xmlns:xm="http://schemas.microsoft.com/office/excel/2006/main">
          <x14:cfRule type="expression" priority="10" id="{E74EBD1A-BB63-4D4B-B1FA-4DF655445547}">
            <xm:f>Data!$M$14=0</xm:f>
            <x14:dxf>
              <fill>
                <patternFill>
                  <bgColor rgb="FFEEE69A"/>
                </patternFill>
              </fill>
            </x14:dxf>
          </x14:cfRule>
          <xm:sqref>M14</xm:sqref>
        </x14:conditionalFormatting>
        <x14:conditionalFormatting xmlns:xm="http://schemas.microsoft.com/office/excel/2006/main">
          <x14:cfRule type="expression" priority="9" id="{E71B9882-A756-4C3D-B498-777842CDF7F1}">
            <xm:f>Data!$M$15=0</xm:f>
            <x14:dxf>
              <fill>
                <patternFill>
                  <bgColor rgb="FFEEE69A"/>
                </patternFill>
              </fill>
            </x14:dxf>
          </x14:cfRule>
          <xm:sqref>M16</xm:sqref>
        </x14:conditionalFormatting>
        <x14:conditionalFormatting xmlns:xm="http://schemas.microsoft.com/office/excel/2006/main">
          <x14:cfRule type="expression" priority="4" id="{D453588A-9DDB-41B4-8B16-470F0DFC8226}">
            <xm:f>Data!$M$16=0</xm:f>
            <x14:dxf>
              <fill>
                <patternFill>
                  <bgColor rgb="FFEEE69A"/>
                </patternFill>
              </fill>
            </x14:dxf>
          </x14:cfRule>
          <xm:sqref>M6:U6</xm:sqref>
        </x14:conditionalFormatting>
        <x14:conditionalFormatting xmlns:xm="http://schemas.microsoft.com/office/excel/2006/main">
          <x14:cfRule type="expression" priority="13" id="{CC76C0A7-67D6-4521-8897-40A3A18C488B}">
            <xm:f>Data!$M$11=0</xm:f>
            <x14:dxf>
              <fill>
                <patternFill>
                  <bgColor rgb="FFEEE69A"/>
                </patternFill>
              </fill>
            </x14:dxf>
          </x14:cfRule>
          <xm:sqref>M8:U8</xm:sqref>
        </x14:conditionalFormatting>
        <x14:conditionalFormatting xmlns:xm="http://schemas.microsoft.com/office/excel/2006/main">
          <x14:cfRule type="expression" priority="12" id="{243DEBCB-FF3C-48A2-BEFF-8888674EC8B5}">
            <xm:f>Data!$M$12=0</xm:f>
            <x14:dxf>
              <fill>
                <patternFill>
                  <bgColor rgb="FFEEE69A"/>
                </patternFill>
              </fill>
            </x14:dxf>
          </x14:cfRule>
          <xm:sqref>O10</xm:sqref>
        </x14:conditionalFormatting>
        <x14:conditionalFormatting xmlns:xm="http://schemas.microsoft.com/office/excel/2006/main">
          <x14:cfRule type="expression" priority="52" id="{089AF8B0-D953-4007-B605-71CD3E2F6E2A}">
            <xm:f>Data!$I$24=1</xm:f>
            <x14:dxf>
              <font>
                <color theme="1"/>
              </font>
              <fill>
                <patternFill>
                  <bgColor theme="0" tint="-4.9989318521683403E-2"/>
                </patternFill>
              </fill>
              <border>
                <left style="thin">
                  <color auto="1"/>
                </left>
                <right style="thin">
                  <color auto="1"/>
                </right>
                <top style="thin">
                  <color auto="1"/>
                </top>
                <bottom style="thin">
                  <color auto="1"/>
                </bottom>
                <vertical/>
                <horizontal/>
              </border>
            </x14:dxf>
          </x14:cfRule>
          <xm:sqref>O35:P35</xm:sqref>
        </x14:conditionalFormatting>
        <x14:conditionalFormatting xmlns:xm="http://schemas.microsoft.com/office/excel/2006/main">
          <x14:cfRule type="expression" priority="20" id="{1E00AA10-C80F-4A73-9326-C1E8A01D03D6}">
            <xm:f>Data!$I$23=1</xm:f>
            <x14:dxf>
              <border>
                <left/>
                <right/>
                <top/>
                <bottom/>
                <vertical/>
                <horizontal/>
              </border>
            </x14:dxf>
          </x14:cfRule>
          <xm:sqref>P37</xm:sqref>
        </x14:conditionalFormatting>
        <x14:conditionalFormatting xmlns:xm="http://schemas.microsoft.com/office/excel/2006/main">
          <x14:cfRule type="expression" priority="3" id="{7E5A2571-0157-433F-8E9E-9311980D9BF8}">
            <xm:f>Data!$I$25=1</xm:f>
            <x14:dxf>
              <font>
                <color theme="1"/>
              </font>
              <fill>
                <patternFill patternType="none">
                  <bgColor auto="1"/>
                </patternFill>
              </fill>
            </x14:dxf>
          </x14:cfRule>
          <xm:sqref>Q42:U44</xm:sqref>
        </x14:conditionalFormatting>
        <x14:conditionalFormatting xmlns:xm="http://schemas.microsoft.com/office/excel/2006/main">
          <x14:cfRule type="expression" priority="22" id="{E7C64CF0-025F-4FF2-AC26-7C63AE13E151}">
            <xm:f>Data!$I$23=1</xm:f>
            <x14:dxf>
              <font>
                <color theme="1"/>
              </font>
              <fill>
                <patternFill>
                  <bgColor theme="0" tint="-4.9989318521683403E-2"/>
                </patternFill>
              </fill>
              <border>
                <left style="thin">
                  <color auto="1"/>
                </left>
                <right style="thin">
                  <color auto="1"/>
                </right>
                <top style="thin">
                  <color auto="1"/>
                </top>
                <bottom style="thin">
                  <color auto="1"/>
                </bottom>
                <vertical/>
                <horizontal/>
              </border>
            </x14:dxf>
          </x14:cfRule>
          <xm:sqref>S38:T38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5502BC0-E4B6-417A-B960-A6564DA5A3FC}">
          <x14:formula1>
            <xm:f>Data!$K$2:$K$23</xm:f>
          </x14:formula1>
          <xm:sqref>B6:H6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2386-3112-FB4F-9833-1BEE838805C8}">
  <sheetPr codeName="Tabelle2"/>
  <dimension ref="A1:K157"/>
  <sheetViews>
    <sheetView workbookViewId="0">
      <selection activeCell="C42" sqref="C42"/>
    </sheetView>
  </sheetViews>
  <sheetFormatPr baseColWidth="10" defaultRowHeight="16" x14ac:dyDescent="0.4"/>
  <cols>
    <col min="1" max="1" width="25" customWidth="1"/>
    <col min="2" max="2" width="27.33203125" bestFit="1" customWidth="1"/>
    <col min="3" max="3" width="49.33203125" bestFit="1" customWidth="1"/>
    <col min="4" max="4" width="11" bestFit="1" customWidth="1"/>
    <col min="5" max="5" width="24" bestFit="1" customWidth="1"/>
    <col min="6" max="6" width="10.33203125" bestFit="1" customWidth="1"/>
    <col min="7" max="7" width="7.1640625" bestFit="1" customWidth="1"/>
    <col min="8" max="8" width="24" bestFit="1" customWidth="1"/>
    <col min="9" max="9" width="9" bestFit="1" customWidth="1"/>
    <col min="10" max="10" width="27.33203125" bestFit="1" customWidth="1"/>
    <col min="11" max="11" width="74.33203125" bestFit="1" customWidth="1"/>
  </cols>
  <sheetData>
    <row r="1" spans="1:11" x14ac:dyDescent="0.4">
      <c r="A1" s="211" t="s">
        <v>83</v>
      </c>
      <c r="B1" s="211"/>
      <c r="C1" s="211"/>
      <c r="D1" s="209" t="s">
        <v>84</v>
      </c>
      <c r="E1" s="209"/>
      <c r="F1" s="209"/>
      <c r="G1" s="210"/>
      <c r="H1" s="208" t="s">
        <v>85</v>
      </c>
      <c r="I1" s="208"/>
      <c r="J1" s="208"/>
      <c r="K1" s="208"/>
    </row>
    <row r="2" spans="1:11" s="40" customFormat="1" x14ac:dyDescent="0.4">
      <c r="A2" s="41" t="s">
        <v>69</v>
      </c>
      <c r="B2" s="41" t="s">
        <v>76</v>
      </c>
      <c r="C2" s="41" t="s">
        <v>66</v>
      </c>
      <c r="D2" s="41" t="s">
        <v>71</v>
      </c>
      <c r="E2" s="41" t="s">
        <v>72</v>
      </c>
      <c r="F2" s="41" t="s">
        <v>73</v>
      </c>
      <c r="G2" s="44" t="s">
        <v>81</v>
      </c>
      <c r="H2" s="41" t="s">
        <v>68</v>
      </c>
      <c r="I2" s="41" t="s">
        <v>69</v>
      </c>
      <c r="J2" s="41" t="s">
        <v>76</v>
      </c>
      <c r="K2" s="41" t="s">
        <v>74</v>
      </c>
    </row>
    <row r="3" spans="1:11" x14ac:dyDescent="0.4">
      <c r="A3" s="42" t="s">
        <v>115</v>
      </c>
      <c r="B3" s="42" t="str">
        <f>IF($E$8="Nur eine Kategorie auswählen","",CONCATENATE($E$8,A3))</f>
        <v>A27</v>
      </c>
      <c r="C3" s="42" t="str">
        <f>IF($E$8="","",IF($E$8="Nur eine Kategorie auswählen","",VLOOKUP(B3,$J$2:$K$157,2,FALSE)))</f>
        <v/>
      </c>
      <c r="D3" s="42" t="b">
        <v>0</v>
      </c>
      <c r="E3" s="42" t="s">
        <v>26</v>
      </c>
      <c r="F3" s="42">
        <f>IF(D3=TRUE,1,0)</f>
        <v>0</v>
      </c>
      <c r="G3" s="45"/>
      <c r="H3" s="42" t="s">
        <v>26</v>
      </c>
      <c r="I3" s="42" t="s">
        <v>115</v>
      </c>
      <c r="J3" s="42" t="str">
        <f t="shared" ref="J3:J5" si="0">CONCATENATE(H3,I3)</f>
        <v>I. JugendfreizeitenA27</v>
      </c>
      <c r="K3" s="42" t="s">
        <v>26</v>
      </c>
    </row>
    <row r="4" spans="1:11" x14ac:dyDescent="0.4">
      <c r="A4" s="42" t="s">
        <v>90</v>
      </c>
      <c r="B4" s="42" t="str">
        <f t="shared" ref="B4:B33" si="1">IF($E$8="Nur eine Kategorie auswählen","",CONCATENATE($E$8,A4))</f>
        <v>A37</v>
      </c>
      <c r="C4" s="42" t="str">
        <f t="shared" ref="C4:C33" si="2">IF($E$8="","",IF($E$8="Nur eine Kategorie auswählen","",VLOOKUP(B4,$J$2:$K$157,2,FALSE)))</f>
        <v/>
      </c>
      <c r="D4" s="42" t="b">
        <v>0</v>
      </c>
      <c r="E4" s="42" t="s">
        <v>52</v>
      </c>
      <c r="F4" s="42">
        <f>IF(D4=TRUE,1,0)</f>
        <v>0</v>
      </c>
      <c r="G4" s="45"/>
      <c r="H4" s="42" t="s">
        <v>26</v>
      </c>
      <c r="I4" s="42" t="s">
        <v>90</v>
      </c>
      <c r="J4" s="42" t="str">
        <f t="shared" si="0"/>
        <v>I. JugendfreizeitenA37</v>
      </c>
      <c r="K4" s="43" t="str">
        <f>""</f>
        <v/>
      </c>
    </row>
    <row r="5" spans="1:11" x14ac:dyDescent="0.4">
      <c r="A5" s="42" t="s">
        <v>116</v>
      </c>
      <c r="B5" s="42" t="str">
        <f t="shared" si="1"/>
        <v>A44</v>
      </c>
      <c r="C5" s="42" t="str">
        <f t="shared" si="2"/>
        <v/>
      </c>
      <c r="D5" s="42" t="b">
        <v>0</v>
      </c>
      <c r="E5" s="42" t="s">
        <v>35</v>
      </c>
      <c r="F5" s="42">
        <f>IF(D5=TRUE,1,0)</f>
        <v>0</v>
      </c>
      <c r="G5" s="45"/>
      <c r="H5" s="42" t="s">
        <v>26</v>
      </c>
      <c r="I5" s="42" t="s">
        <v>116</v>
      </c>
      <c r="J5" s="42" t="str">
        <f t="shared" si="0"/>
        <v>I. JugendfreizeitenA44</v>
      </c>
      <c r="K5" s="43" t="str">
        <f>""</f>
        <v/>
      </c>
    </row>
    <row r="6" spans="1:11" x14ac:dyDescent="0.4">
      <c r="A6" s="42" t="s">
        <v>117</v>
      </c>
      <c r="B6" s="42" t="str">
        <f t="shared" si="1"/>
        <v>C29</v>
      </c>
      <c r="C6" s="42" t="str">
        <f t="shared" si="2"/>
        <v/>
      </c>
      <c r="D6" s="42" t="b">
        <v>0</v>
      </c>
      <c r="E6" s="42" t="s">
        <v>54</v>
      </c>
      <c r="F6" s="42">
        <f>IF(D6=TRUE,1,0)</f>
        <v>0</v>
      </c>
      <c r="G6" s="45"/>
      <c r="H6" s="42" t="s">
        <v>26</v>
      </c>
      <c r="I6" s="42" t="s">
        <v>117</v>
      </c>
      <c r="J6" s="42" t="str">
        <f>CONCATENATE(H6,I6)</f>
        <v>I. JugendfreizeitenC29</v>
      </c>
      <c r="K6" s="42" t="s">
        <v>62</v>
      </c>
    </row>
    <row r="7" spans="1:11" x14ac:dyDescent="0.4">
      <c r="A7" s="42" t="s">
        <v>118</v>
      </c>
      <c r="B7" s="42" t="str">
        <f t="shared" si="1"/>
        <v>C31</v>
      </c>
      <c r="C7" s="42" t="str">
        <f t="shared" si="2"/>
        <v/>
      </c>
      <c r="D7" s="42" t="b">
        <v>0</v>
      </c>
      <c r="E7" s="42" t="s">
        <v>57</v>
      </c>
      <c r="F7" s="42">
        <f>IF(D7=TRUE,1,0)</f>
        <v>0</v>
      </c>
      <c r="G7" s="45"/>
      <c r="H7" s="42" t="s">
        <v>26</v>
      </c>
      <c r="I7" s="42" t="s">
        <v>118</v>
      </c>
      <c r="J7" s="42" t="str">
        <f>CONCATENATE(H7,I7)</f>
        <v>I. JugendfreizeitenC31</v>
      </c>
      <c r="K7" s="42" t="s">
        <v>63</v>
      </c>
    </row>
    <row r="8" spans="1:11" x14ac:dyDescent="0.4">
      <c r="A8" s="42" t="s">
        <v>119</v>
      </c>
      <c r="B8" s="42" t="str">
        <f t="shared" si="1"/>
        <v>F31</v>
      </c>
      <c r="C8" s="42" t="str">
        <f t="shared" si="2"/>
        <v/>
      </c>
      <c r="D8" s="41" t="s">
        <v>82</v>
      </c>
      <c r="E8" s="43" t="str">
        <f>IF($F$8=1,VLOOKUP(TRUE,D3:E7,2,FALSE),IF($F$8=0,"","Nur eine Kategorie auswählen"))</f>
        <v/>
      </c>
      <c r="F8" s="42">
        <f>SUM(F3:F7)</f>
        <v>0</v>
      </c>
      <c r="G8" s="44" t="str">
        <f>IF(F8=1,"OK",IF(F8=0,"Bitte Feld Auswählen","Fehler"))</f>
        <v>Bitte Feld Auswählen</v>
      </c>
      <c r="H8" s="42" t="s">
        <v>26</v>
      </c>
      <c r="I8" s="42" t="s">
        <v>119</v>
      </c>
      <c r="J8" s="42" t="str">
        <f t="shared" ref="J8:J12" si="3">CONCATENATE(H8,I8)</f>
        <v>I. JugendfreizeitenF31</v>
      </c>
      <c r="K8" s="42" t="s">
        <v>64</v>
      </c>
    </row>
    <row r="9" spans="1:11" x14ac:dyDescent="0.4">
      <c r="A9" s="42" t="s">
        <v>120</v>
      </c>
      <c r="B9" s="42" t="str">
        <f t="shared" si="1"/>
        <v>J31</v>
      </c>
      <c r="C9" s="42" t="str">
        <f t="shared" si="2"/>
        <v/>
      </c>
      <c r="H9" s="42" t="s">
        <v>26</v>
      </c>
      <c r="I9" s="42" t="s">
        <v>120</v>
      </c>
      <c r="J9" s="42" t="str">
        <f t="shared" si="3"/>
        <v>I. JugendfreizeitenJ31</v>
      </c>
      <c r="K9" s="42" t="s">
        <v>67</v>
      </c>
    </row>
    <row r="10" spans="1:11" x14ac:dyDescent="0.4">
      <c r="A10" s="42" t="s">
        <v>121</v>
      </c>
      <c r="B10" s="42" t="str">
        <f t="shared" si="1"/>
        <v>C33</v>
      </c>
      <c r="C10" s="42" t="str">
        <f t="shared" si="2"/>
        <v/>
      </c>
      <c r="H10" s="42" t="s">
        <v>26</v>
      </c>
      <c r="I10" s="42" t="s">
        <v>121</v>
      </c>
      <c r="J10" s="42" t="str">
        <f t="shared" si="3"/>
        <v>I. JugendfreizeitenC33</v>
      </c>
      <c r="K10" s="42" t="s">
        <v>169</v>
      </c>
    </row>
    <row r="11" spans="1:11" x14ac:dyDescent="0.4">
      <c r="A11" s="42" t="s">
        <v>91</v>
      </c>
      <c r="B11" s="42" t="str">
        <f t="shared" si="1"/>
        <v>J33</v>
      </c>
      <c r="C11" s="42" t="str">
        <f t="shared" si="2"/>
        <v/>
      </c>
      <c r="H11" s="42" t="s">
        <v>26</v>
      </c>
      <c r="I11" s="42" t="s">
        <v>91</v>
      </c>
      <c r="J11" s="42" t="str">
        <f t="shared" si="3"/>
        <v>I. JugendfreizeitenJ33</v>
      </c>
      <c r="K11" s="42" t="s">
        <v>70</v>
      </c>
    </row>
    <row r="12" spans="1:11" x14ac:dyDescent="0.4">
      <c r="A12" s="42" t="s">
        <v>122</v>
      </c>
      <c r="B12" s="42" t="str">
        <f t="shared" si="1"/>
        <v>Q31</v>
      </c>
      <c r="C12" s="42" t="str">
        <f t="shared" si="2"/>
        <v/>
      </c>
      <c r="H12" s="42" t="s">
        <v>26</v>
      </c>
      <c r="I12" s="42" t="s">
        <v>122</v>
      </c>
      <c r="J12" s="42" t="str">
        <f t="shared" si="3"/>
        <v>I. JugendfreizeitenQ31</v>
      </c>
      <c r="K12" s="42" t="str">
        <f>IF(Data!$E$4=1,"Tag","Tage")</f>
        <v>Tage</v>
      </c>
    </row>
    <row r="13" spans="1:11" x14ac:dyDescent="0.4">
      <c r="A13" s="42" t="s">
        <v>123</v>
      </c>
      <c r="B13" s="42" t="str">
        <f t="shared" si="1"/>
        <v>E35</v>
      </c>
      <c r="C13" s="42" t="str">
        <f t="shared" si="2"/>
        <v/>
      </c>
      <c r="H13" s="42" t="s">
        <v>26</v>
      </c>
      <c r="I13" s="42" t="s">
        <v>123</v>
      </c>
      <c r="J13" s="42" t="str">
        <f t="shared" ref="J13:J29" si="4">CONCATENATE(H13,I13)</f>
        <v>I. JugendfreizeitenE35</v>
      </c>
      <c r="K13" s="42" t="s">
        <v>80</v>
      </c>
    </row>
    <row r="14" spans="1:11" x14ac:dyDescent="0.4">
      <c r="A14" s="42" t="s">
        <v>138</v>
      </c>
      <c r="B14" s="42" t="str">
        <f t="shared" si="1"/>
        <v>A45</v>
      </c>
      <c r="C14" s="42" t="str">
        <f t="shared" si="2"/>
        <v/>
      </c>
      <c r="H14" s="42" t="s">
        <v>26</v>
      </c>
      <c r="I14" s="42" t="s">
        <v>138</v>
      </c>
      <c r="J14" s="42" t="str">
        <f t="shared" si="4"/>
        <v>I. JugendfreizeitenA45</v>
      </c>
      <c r="K14" s="43" t="str">
        <f>""</f>
        <v/>
      </c>
    </row>
    <row r="15" spans="1:11" x14ac:dyDescent="0.4">
      <c r="A15" s="42" t="s">
        <v>139</v>
      </c>
      <c r="B15" s="42" t="str">
        <f t="shared" si="1"/>
        <v>C51</v>
      </c>
      <c r="C15" s="42" t="str">
        <f t="shared" si="2"/>
        <v/>
      </c>
      <c r="H15" s="42" t="s">
        <v>26</v>
      </c>
      <c r="I15" s="42" t="s">
        <v>139</v>
      </c>
      <c r="J15" s="42" t="str">
        <f t="shared" si="4"/>
        <v>I. JugendfreizeitenC51</v>
      </c>
      <c r="K15" s="43" t="str">
        <f>""</f>
        <v/>
      </c>
    </row>
    <row r="16" spans="1:11" x14ac:dyDescent="0.4">
      <c r="A16" s="42" t="s">
        <v>140</v>
      </c>
      <c r="B16" s="42" t="str">
        <f t="shared" si="1"/>
        <v>G53</v>
      </c>
      <c r="C16" s="42" t="str">
        <f t="shared" si="2"/>
        <v/>
      </c>
      <c r="H16" s="42" t="s">
        <v>26</v>
      </c>
      <c r="I16" s="42" t="s">
        <v>140</v>
      </c>
      <c r="J16" s="42" t="str">
        <f t="shared" si="4"/>
        <v>I. JugendfreizeitenG53</v>
      </c>
      <c r="K16" s="43" t="str">
        <f>""</f>
        <v/>
      </c>
    </row>
    <row r="17" spans="1:11" x14ac:dyDescent="0.4">
      <c r="A17" s="42" t="s">
        <v>124</v>
      </c>
      <c r="B17" s="42" t="str">
        <f t="shared" si="1"/>
        <v>E38</v>
      </c>
      <c r="C17" s="42" t="str">
        <f t="shared" si="2"/>
        <v/>
      </c>
      <c r="H17" s="42" t="s">
        <v>26</v>
      </c>
      <c r="I17" s="42" t="s">
        <v>124</v>
      </c>
      <c r="J17" s="42" t="str">
        <f t="shared" si="4"/>
        <v>I. JugendfreizeitenE38</v>
      </c>
      <c r="K17" s="43" t="str">
        <f>""</f>
        <v/>
      </c>
    </row>
    <row r="18" spans="1:11" x14ac:dyDescent="0.4">
      <c r="A18" s="42" t="s">
        <v>125</v>
      </c>
      <c r="B18" s="42" t="str">
        <f t="shared" si="1"/>
        <v>A39</v>
      </c>
      <c r="C18" s="42" t="str">
        <f t="shared" si="2"/>
        <v/>
      </c>
      <c r="H18" s="42" t="s">
        <v>26</v>
      </c>
      <c r="I18" s="42" t="s">
        <v>125</v>
      </c>
      <c r="J18" s="42" t="str">
        <f t="shared" si="4"/>
        <v>I. JugendfreizeitenA39</v>
      </c>
      <c r="K18" s="43" t="str">
        <f>""</f>
        <v/>
      </c>
    </row>
    <row r="19" spans="1:11" x14ac:dyDescent="0.4">
      <c r="A19" s="42" t="s">
        <v>78</v>
      </c>
      <c r="B19" s="42" t="str">
        <f t="shared" si="1"/>
        <v>A40</v>
      </c>
      <c r="C19" s="42" t="str">
        <f t="shared" si="2"/>
        <v/>
      </c>
      <c r="H19" s="42" t="s">
        <v>26</v>
      </c>
      <c r="I19" s="42" t="s">
        <v>78</v>
      </c>
      <c r="J19" s="42" t="str">
        <f t="shared" si="4"/>
        <v>I. JugendfreizeitenA40</v>
      </c>
      <c r="K19" s="43" t="str">
        <f>""</f>
        <v/>
      </c>
    </row>
    <row r="20" spans="1:11" x14ac:dyDescent="0.4">
      <c r="A20" s="42" t="s">
        <v>126</v>
      </c>
      <c r="B20" s="42" t="str">
        <f t="shared" si="1"/>
        <v>A41</v>
      </c>
      <c r="C20" s="42" t="str">
        <f t="shared" si="2"/>
        <v/>
      </c>
      <c r="H20" s="42" t="s">
        <v>26</v>
      </c>
      <c r="I20" s="42" t="s">
        <v>126</v>
      </c>
      <c r="J20" s="42" t="str">
        <f t="shared" si="4"/>
        <v>I. JugendfreizeitenA41</v>
      </c>
      <c r="K20" s="43" t="str">
        <f>""</f>
        <v/>
      </c>
    </row>
    <row r="21" spans="1:11" x14ac:dyDescent="0.4">
      <c r="A21" s="42" t="s">
        <v>127</v>
      </c>
      <c r="B21" s="42" t="str">
        <f t="shared" si="1"/>
        <v>B43</v>
      </c>
      <c r="C21" s="42" t="str">
        <f t="shared" si="2"/>
        <v/>
      </c>
      <c r="H21" s="42" t="s">
        <v>26</v>
      </c>
      <c r="I21" s="42" t="s">
        <v>127</v>
      </c>
      <c r="J21" s="42" t="str">
        <f t="shared" si="4"/>
        <v>I. JugendfreizeitenB43</v>
      </c>
      <c r="K21" s="43" t="str">
        <f>""</f>
        <v/>
      </c>
    </row>
    <row r="22" spans="1:11" x14ac:dyDescent="0.4">
      <c r="A22" s="42" t="s">
        <v>128</v>
      </c>
      <c r="B22" s="42" t="str">
        <f t="shared" si="1"/>
        <v>E39</v>
      </c>
      <c r="C22" s="42" t="str">
        <f t="shared" si="2"/>
        <v/>
      </c>
      <c r="H22" s="42" t="s">
        <v>26</v>
      </c>
      <c r="I22" s="42" t="s">
        <v>128</v>
      </c>
      <c r="J22" s="42" t="str">
        <f t="shared" si="4"/>
        <v>I. JugendfreizeitenE39</v>
      </c>
      <c r="K22" s="43" t="str">
        <f>""</f>
        <v/>
      </c>
    </row>
    <row r="23" spans="1:11" x14ac:dyDescent="0.4">
      <c r="A23" s="42" t="s">
        <v>129</v>
      </c>
      <c r="B23" s="42" t="str">
        <f t="shared" si="1"/>
        <v>F39</v>
      </c>
      <c r="C23" s="42" t="str">
        <f t="shared" si="2"/>
        <v/>
      </c>
      <c r="H23" s="42" t="s">
        <v>26</v>
      </c>
      <c r="I23" s="42" t="s">
        <v>129</v>
      </c>
      <c r="J23" s="42" t="str">
        <f t="shared" si="4"/>
        <v>I. JugendfreizeitenF39</v>
      </c>
      <c r="K23" s="43" t="str">
        <f>""</f>
        <v/>
      </c>
    </row>
    <row r="24" spans="1:11" x14ac:dyDescent="0.4">
      <c r="A24" s="42" t="s">
        <v>130</v>
      </c>
      <c r="B24" s="42" t="str">
        <f t="shared" si="1"/>
        <v>G39</v>
      </c>
      <c r="C24" s="42" t="str">
        <f t="shared" si="2"/>
        <v/>
      </c>
      <c r="H24" s="42" t="s">
        <v>26</v>
      </c>
      <c r="I24" s="42" t="s">
        <v>130</v>
      </c>
      <c r="J24" s="42" t="str">
        <f t="shared" si="4"/>
        <v>I. JugendfreizeitenG39</v>
      </c>
      <c r="K24" s="43" t="str">
        <f>""</f>
        <v/>
      </c>
    </row>
    <row r="25" spans="1:11" x14ac:dyDescent="0.4">
      <c r="A25" s="42" t="s">
        <v>131</v>
      </c>
      <c r="B25" s="42" t="str">
        <f t="shared" si="1"/>
        <v>H39</v>
      </c>
      <c r="C25" s="42" t="str">
        <f t="shared" si="2"/>
        <v/>
      </c>
      <c r="H25" s="42" t="s">
        <v>26</v>
      </c>
      <c r="I25" s="42" t="s">
        <v>131</v>
      </c>
      <c r="J25" s="42" t="str">
        <f t="shared" si="4"/>
        <v>I. JugendfreizeitenH39</v>
      </c>
      <c r="K25" s="43" t="str">
        <f>""</f>
        <v/>
      </c>
    </row>
    <row r="26" spans="1:11" x14ac:dyDescent="0.4">
      <c r="A26" s="42" t="s">
        <v>132</v>
      </c>
      <c r="B26" s="42" t="str">
        <f t="shared" si="1"/>
        <v>I39</v>
      </c>
      <c r="C26" s="42" t="str">
        <f t="shared" si="2"/>
        <v/>
      </c>
      <c r="H26" s="42" t="s">
        <v>26</v>
      </c>
      <c r="I26" s="42" t="s">
        <v>132</v>
      </c>
      <c r="J26" s="42" t="str">
        <f t="shared" si="4"/>
        <v>I. JugendfreizeitenI39</v>
      </c>
      <c r="K26" s="43" t="str">
        <f>""</f>
        <v/>
      </c>
    </row>
    <row r="27" spans="1:11" x14ac:dyDescent="0.4">
      <c r="A27" s="42" t="s">
        <v>133</v>
      </c>
      <c r="B27" s="42" t="str">
        <f t="shared" si="1"/>
        <v>J39</v>
      </c>
      <c r="C27" s="42" t="str">
        <f t="shared" si="2"/>
        <v/>
      </c>
      <c r="H27" s="42" t="s">
        <v>26</v>
      </c>
      <c r="I27" s="42" t="s">
        <v>133</v>
      </c>
      <c r="J27" s="42" t="str">
        <f t="shared" si="4"/>
        <v>I. JugendfreizeitenJ39</v>
      </c>
      <c r="K27" s="43" t="str">
        <f>""</f>
        <v/>
      </c>
    </row>
    <row r="28" spans="1:11" x14ac:dyDescent="0.4">
      <c r="A28" s="42" t="s">
        <v>134</v>
      </c>
      <c r="B28" s="42" t="str">
        <f t="shared" si="1"/>
        <v>K39</v>
      </c>
      <c r="C28" s="42" t="str">
        <f t="shared" si="2"/>
        <v/>
      </c>
      <c r="H28" s="42" t="s">
        <v>26</v>
      </c>
      <c r="I28" s="42" t="s">
        <v>134</v>
      </c>
      <c r="J28" s="42" t="str">
        <f t="shared" si="4"/>
        <v>I. JugendfreizeitenK39</v>
      </c>
      <c r="K28" s="43" t="str">
        <f>""</f>
        <v/>
      </c>
    </row>
    <row r="29" spans="1:11" x14ac:dyDescent="0.4">
      <c r="A29" s="42" t="s">
        <v>135</v>
      </c>
      <c r="B29" s="42" t="str">
        <f t="shared" si="1"/>
        <v>L39</v>
      </c>
      <c r="C29" s="42" t="str">
        <f t="shared" si="2"/>
        <v/>
      </c>
      <c r="H29" s="42" t="s">
        <v>26</v>
      </c>
      <c r="I29" s="42" t="s">
        <v>135</v>
      </c>
      <c r="J29" s="42" t="str">
        <f t="shared" si="4"/>
        <v>I. JugendfreizeitenL39</v>
      </c>
      <c r="K29" s="43" t="str">
        <f>""</f>
        <v/>
      </c>
    </row>
    <row r="30" spans="1:11" x14ac:dyDescent="0.4">
      <c r="A30" s="42" t="s">
        <v>136</v>
      </c>
      <c r="B30" s="42" t="str">
        <f t="shared" si="1"/>
        <v>M39</v>
      </c>
      <c r="C30" s="42" t="str">
        <f t="shared" si="2"/>
        <v/>
      </c>
      <c r="H30" s="42" t="s">
        <v>26</v>
      </c>
      <c r="I30" s="42" t="s">
        <v>136</v>
      </c>
      <c r="J30" s="42" t="str">
        <f t="shared" ref="J30:J33" si="5">CONCATENATE(H30,I30)</f>
        <v>I. JugendfreizeitenM39</v>
      </c>
      <c r="K30" s="43" t="str">
        <f>""</f>
        <v/>
      </c>
    </row>
    <row r="31" spans="1:11" x14ac:dyDescent="0.4">
      <c r="A31" s="42" t="s">
        <v>137</v>
      </c>
      <c r="B31" s="42" t="str">
        <f t="shared" si="1"/>
        <v>O39</v>
      </c>
      <c r="C31" s="42" t="str">
        <f t="shared" si="2"/>
        <v/>
      </c>
      <c r="H31" s="42" t="s">
        <v>26</v>
      </c>
      <c r="I31" s="42" t="s">
        <v>137</v>
      </c>
      <c r="J31" s="42" t="str">
        <f t="shared" si="5"/>
        <v>I. JugendfreizeitenO39</v>
      </c>
      <c r="K31" s="43" t="str">
        <f>""</f>
        <v/>
      </c>
    </row>
    <row r="32" spans="1:11" x14ac:dyDescent="0.4">
      <c r="A32" s="42" t="s">
        <v>92</v>
      </c>
      <c r="B32" s="42" t="str">
        <f t="shared" si="1"/>
        <v>M33</v>
      </c>
      <c r="C32" s="42" t="str">
        <f t="shared" si="2"/>
        <v/>
      </c>
      <c r="H32" s="42" t="s">
        <v>26</v>
      </c>
      <c r="I32" s="42" t="s">
        <v>92</v>
      </c>
      <c r="J32" s="42" t="str">
        <f t="shared" si="5"/>
        <v>I. JugendfreizeitenM33</v>
      </c>
      <c r="K32" s="43" t="str">
        <f>""</f>
        <v/>
      </c>
    </row>
    <row r="33" spans="1:11" x14ac:dyDescent="0.4">
      <c r="A33" s="42" t="s">
        <v>75</v>
      </c>
      <c r="B33" s="42" t="str">
        <f t="shared" si="1"/>
        <v>C25</v>
      </c>
      <c r="C33" s="42" t="str">
        <f t="shared" si="2"/>
        <v/>
      </c>
      <c r="H33" s="42" t="s">
        <v>26</v>
      </c>
      <c r="I33" s="42" t="s">
        <v>75</v>
      </c>
      <c r="J33" s="42" t="str">
        <f t="shared" si="5"/>
        <v>I. JugendfreizeitenC25</v>
      </c>
      <c r="K33" s="42" t="s">
        <v>156</v>
      </c>
    </row>
    <row r="34" spans="1:11" x14ac:dyDescent="0.4">
      <c r="H34" s="42" t="s">
        <v>52</v>
      </c>
      <c r="I34" s="42" t="s">
        <v>115</v>
      </c>
      <c r="J34" s="42" t="str">
        <f t="shared" ref="J34:J47" si="6">CONCATENATE(H34,I34)</f>
        <v>II. Schulung für MitarbeitendeA27</v>
      </c>
      <c r="K34" s="42" t="s">
        <v>52</v>
      </c>
    </row>
    <row r="35" spans="1:11" x14ac:dyDescent="0.4">
      <c r="H35" s="42" t="s">
        <v>52</v>
      </c>
      <c r="I35" s="42" t="s">
        <v>90</v>
      </c>
      <c r="J35" s="42" t="str">
        <f t="shared" si="6"/>
        <v>II. Schulung für MitarbeitendeA37</v>
      </c>
      <c r="K35" s="43" t="str">
        <f>""</f>
        <v/>
      </c>
    </row>
    <row r="36" spans="1:11" x14ac:dyDescent="0.4">
      <c r="H36" s="42" t="s">
        <v>52</v>
      </c>
      <c r="I36" s="42" t="s">
        <v>116</v>
      </c>
      <c r="J36" s="42" t="str">
        <f t="shared" si="6"/>
        <v>II. Schulung für MitarbeitendeA44</v>
      </c>
      <c r="K36" s="43" t="str">
        <f>""</f>
        <v/>
      </c>
    </row>
    <row r="37" spans="1:11" x14ac:dyDescent="0.4">
      <c r="H37" s="42" t="s">
        <v>52</v>
      </c>
      <c r="I37" s="42" t="s">
        <v>117</v>
      </c>
      <c r="J37" s="42" t="str">
        <f t="shared" si="6"/>
        <v>II. Schulung für MitarbeitendeC29</v>
      </c>
      <c r="K37" s="42" t="s">
        <v>62</v>
      </c>
    </row>
    <row r="38" spans="1:11" x14ac:dyDescent="0.4">
      <c r="H38" s="42" t="s">
        <v>52</v>
      </c>
      <c r="I38" s="42" t="s">
        <v>118</v>
      </c>
      <c r="J38" s="42" t="str">
        <f t="shared" si="6"/>
        <v>II. Schulung für MitarbeitendeC31</v>
      </c>
      <c r="K38" s="42" t="s">
        <v>63</v>
      </c>
    </row>
    <row r="39" spans="1:11" x14ac:dyDescent="0.4">
      <c r="H39" s="42" t="s">
        <v>52</v>
      </c>
      <c r="I39" s="42" t="s">
        <v>119</v>
      </c>
      <c r="J39" s="42" t="str">
        <f t="shared" si="6"/>
        <v>II. Schulung für MitarbeitendeF31</v>
      </c>
      <c r="K39" s="42" t="s">
        <v>64</v>
      </c>
    </row>
    <row r="40" spans="1:11" x14ac:dyDescent="0.4">
      <c r="H40" s="42" t="s">
        <v>52</v>
      </c>
      <c r="I40" s="42" t="s">
        <v>120</v>
      </c>
      <c r="J40" s="42" t="str">
        <f t="shared" si="6"/>
        <v>II. Schulung für MitarbeitendeJ31</v>
      </c>
      <c r="K40" s="42" t="s">
        <v>67</v>
      </c>
    </row>
    <row r="41" spans="1:11" x14ac:dyDescent="0.4">
      <c r="A41" s="54"/>
      <c r="B41" s="54"/>
      <c r="H41" s="42" t="s">
        <v>52</v>
      </c>
      <c r="I41" s="42" t="s">
        <v>121</v>
      </c>
      <c r="J41" s="42" t="str">
        <f t="shared" si="6"/>
        <v>II. Schulung für MitarbeitendeC33</v>
      </c>
      <c r="K41" s="42" t="s">
        <v>160</v>
      </c>
    </row>
    <row r="42" spans="1:11" x14ac:dyDescent="0.4">
      <c r="A42" s="55"/>
      <c r="B42" s="55"/>
      <c r="H42" s="42" t="s">
        <v>52</v>
      </c>
      <c r="I42" s="42" t="s">
        <v>91</v>
      </c>
      <c r="J42" s="42" t="str">
        <f t="shared" si="6"/>
        <v>II. Schulung für MitarbeitendeJ33</v>
      </c>
      <c r="K42" s="42" t="s">
        <v>70</v>
      </c>
    </row>
    <row r="43" spans="1:11" x14ac:dyDescent="0.4">
      <c r="A43" s="56"/>
      <c r="B43" s="56"/>
      <c r="H43" s="42" t="s">
        <v>52</v>
      </c>
      <c r="I43" s="42" t="s">
        <v>122</v>
      </c>
      <c r="J43" s="42" t="str">
        <f t="shared" si="6"/>
        <v>II. Schulung für MitarbeitendeQ31</v>
      </c>
      <c r="K43" s="42" t="str">
        <f>IF(Data!$E$4=1,"Tag","Tage")</f>
        <v>Tage</v>
      </c>
    </row>
    <row r="44" spans="1:11" x14ac:dyDescent="0.4">
      <c r="A44" s="57"/>
      <c r="B44" s="57"/>
      <c r="H44" s="42" t="s">
        <v>52</v>
      </c>
      <c r="I44" s="42" t="s">
        <v>123</v>
      </c>
      <c r="J44" s="42" t="str">
        <f t="shared" si="6"/>
        <v>II. Schulung für MitarbeitendeE35</v>
      </c>
      <c r="K44" s="42" t="s">
        <v>80</v>
      </c>
    </row>
    <row r="45" spans="1:11" x14ac:dyDescent="0.4">
      <c r="A45" s="58"/>
      <c r="B45" s="58"/>
      <c r="H45" s="42" t="s">
        <v>52</v>
      </c>
      <c r="I45" s="42" t="s">
        <v>138</v>
      </c>
      <c r="J45" s="42" t="str">
        <f t="shared" si="6"/>
        <v>II. Schulung für MitarbeitendeA45</v>
      </c>
      <c r="K45" s="43" t="str">
        <f>""</f>
        <v/>
      </c>
    </row>
    <row r="46" spans="1:11" x14ac:dyDescent="0.4">
      <c r="H46" s="42" t="s">
        <v>52</v>
      </c>
      <c r="I46" s="42" t="s">
        <v>139</v>
      </c>
      <c r="J46" s="42" t="str">
        <f t="shared" si="6"/>
        <v>II. Schulung für MitarbeitendeC51</v>
      </c>
      <c r="K46" s="43" t="str">
        <f>""</f>
        <v/>
      </c>
    </row>
    <row r="47" spans="1:11" x14ac:dyDescent="0.4">
      <c r="H47" s="42" t="s">
        <v>52</v>
      </c>
      <c r="I47" s="42" t="s">
        <v>140</v>
      </c>
      <c r="J47" s="42" t="str">
        <f t="shared" si="6"/>
        <v>II. Schulung für MitarbeitendeG53</v>
      </c>
      <c r="K47" s="43" t="str">
        <f>""</f>
        <v/>
      </c>
    </row>
    <row r="48" spans="1:11" x14ac:dyDescent="0.4">
      <c r="A48" s="54"/>
      <c r="B48" s="54"/>
      <c r="H48" s="42" t="s">
        <v>52</v>
      </c>
      <c r="I48" s="42" t="s">
        <v>124</v>
      </c>
      <c r="J48" s="42" t="str">
        <f t="shared" ref="J48:J62" si="7">CONCATENATE(H48,I48)</f>
        <v>II. Schulung für MitarbeitendeE38</v>
      </c>
      <c r="K48" s="43" t="str">
        <f>""</f>
        <v/>
      </c>
    </row>
    <row r="49" spans="1:11" x14ac:dyDescent="0.4">
      <c r="A49" s="55"/>
      <c r="B49" s="55"/>
      <c r="H49" s="42" t="s">
        <v>52</v>
      </c>
      <c r="I49" s="42" t="s">
        <v>125</v>
      </c>
      <c r="J49" s="42" t="str">
        <f t="shared" si="7"/>
        <v>II. Schulung für MitarbeitendeA39</v>
      </c>
      <c r="K49" s="43" t="str">
        <f>""</f>
        <v/>
      </c>
    </row>
    <row r="50" spans="1:11" x14ac:dyDescent="0.4">
      <c r="A50" s="55"/>
      <c r="B50" s="55"/>
      <c r="H50" s="42" t="s">
        <v>52</v>
      </c>
      <c r="I50" s="42" t="s">
        <v>78</v>
      </c>
      <c r="J50" s="42" t="str">
        <f t="shared" si="7"/>
        <v>II. Schulung für MitarbeitendeA40</v>
      </c>
      <c r="K50" s="43" t="str">
        <f>""</f>
        <v/>
      </c>
    </row>
    <row r="51" spans="1:11" x14ac:dyDescent="0.4">
      <c r="A51" s="56"/>
      <c r="B51" s="56"/>
      <c r="H51" s="42" t="s">
        <v>52</v>
      </c>
      <c r="I51" s="42" t="s">
        <v>126</v>
      </c>
      <c r="J51" s="42" t="str">
        <f t="shared" si="7"/>
        <v>II. Schulung für MitarbeitendeA41</v>
      </c>
      <c r="K51" s="43" t="str">
        <f>""</f>
        <v/>
      </c>
    </row>
    <row r="52" spans="1:11" x14ac:dyDescent="0.4">
      <c r="H52" s="42" t="s">
        <v>52</v>
      </c>
      <c r="I52" s="42" t="s">
        <v>127</v>
      </c>
      <c r="J52" s="42" t="str">
        <f t="shared" si="7"/>
        <v>II. Schulung für MitarbeitendeB43</v>
      </c>
      <c r="K52" s="43" t="str">
        <f>""</f>
        <v/>
      </c>
    </row>
    <row r="53" spans="1:11" x14ac:dyDescent="0.4">
      <c r="A53" s="54"/>
      <c r="B53" s="54"/>
      <c r="H53" s="42" t="s">
        <v>52</v>
      </c>
      <c r="I53" s="42" t="s">
        <v>128</v>
      </c>
      <c r="J53" s="42" t="str">
        <f t="shared" si="7"/>
        <v>II. Schulung für MitarbeitendeE39</v>
      </c>
      <c r="K53" s="43" t="str">
        <f>""</f>
        <v/>
      </c>
    </row>
    <row r="54" spans="1:11" x14ac:dyDescent="0.4">
      <c r="A54" s="56"/>
      <c r="B54" s="56"/>
      <c r="C54" s="56"/>
      <c r="H54" s="42" t="s">
        <v>52</v>
      </c>
      <c r="I54" s="42" t="s">
        <v>129</v>
      </c>
      <c r="J54" s="42" t="str">
        <f t="shared" si="7"/>
        <v>II. Schulung für MitarbeitendeF39</v>
      </c>
      <c r="K54" s="43" t="str">
        <f>""</f>
        <v/>
      </c>
    </row>
    <row r="55" spans="1:11" x14ac:dyDescent="0.4">
      <c r="A55" s="56"/>
      <c r="B55" s="56"/>
      <c r="C55" s="56"/>
      <c r="H55" s="42" t="s">
        <v>52</v>
      </c>
      <c r="I55" s="42" t="s">
        <v>130</v>
      </c>
      <c r="J55" s="42" t="str">
        <f t="shared" si="7"/>
        <v>II. Schulung für MitarbeitendeG39</v>
      </c>
      <c r="K55" s="43" t="str">
        <f>""</f>
        <v/>
      </c>
    </row>
    <row r="56" spans="1:11" x14ac:dyDescent="0.4">
      <c r="A56" s="56"/>
      <c r="B56" s="56"/>
      <c r="C56" s="56"/>
      <c r="H56" s="42" t="s">
        <v>52</v>
      </c>
      <c r="I56" s="42" t="s">
        <v>131</v>
      </c>
      <c r="J56" s="42" t="str">
        <f t="shared" si="7"/>
        <v>II. Schulung für MitarbeitendeH39</v>
      </c>
      <c r="K56" s="43" t="str">
        <f>""</f>
        <v/>
      </c>
    </row>
    <row r="57" spans="1:11" x14ac:dyDescent="0.4">
      <c r="A57" s="56"/>
      <c r="B57" s="56"/>
      <c r="C57" s="56"/>
      <c r="H57" s="42" t="s">
        <v>52</v>
      </c>
      <c r="I57" s="42" t="s">
        <v>132</v>
      </c>
      <c r="J57" s="42" t="str">
        <f t="shared" si="7"/>
        <v>II. Schulung für MitarbeitendeI39</v>
      </c>
      <c r="K57" s="43" t="str">
        <f>""</f>
        <v/>
      </c>
    </row>
    <row r="58" spans="1:11" x14ac:dyDescent="0.4">
      <c r="A58" s="56"/>
      <c r="B58" s="56"/>
      <c r="C58" s="56"/>
      <c r="H58" s="42" t="s">
        <v>52</v>
      </c>
      <c r="I58" s="42" t="s">
        <v>133</v>
      </c>
      <c r="J58" s="42" t="str">
        <f t="shared" si="7"/>
        <v>II. Schulung für MitarbeitendeJ39</v>
      </c>
      <c r="K58" s="43" t="str">
        <f>""</f>
        <v/>
      </c>
    </row>
    <row r="59" spans="1:11" x14ac:dyDescent="0.4">
      <c r="A59" s="56"/>
      <c r="B59" s="56"/>
      <c r="C59" s="56"/>
      <c r="H59" s="42" t="s">
        <v>52</v>
      </c>
      <c r="I59" s="42" t="s">
        <v>134</v>
      </c>
      <c r="J59" s="42" t="str">
        <f t="shared" si="7"/>
        <v>II. Schulung für MitarbeitendeK39</v>
      </c>
      <c r="K59" s="43" t="str">
        <f>""</f>
        <v/>
      </c>
    </row>
    <row r="60" spans="1:11" x14ac:dyDescent="0.4">
      <c r="A60" s="56"/>
      <c r="B60" s="56"/>
      <c r="C60" s="56"/>
      <c r="H60" s="42" t="s">
        <v>52</v>
      </c>
      <c r="I60" s="42" t="s">
        <v>135</v>
      </c>
      <c r="J60" s="42" t="str">
        <f t="shared" si="7"/>
        <v>II. Schulung für MitarbeitendeL39</v>
      </c>
      <c r="K60" s="43" t="str">
        <f>""</f>
        <v/>
      </c>
    </row>
    <row r="61" spans="1:11" x14ac:dyDescent="0.4">
      <c r="A61" s="56"/>
      <c r="B61" s="56"/>
      <c r="C61" s="56"/>
      <c r="H61" s="42" t="s">
        <v>52</v>
      </c>
      <c r="I61" s="42" t="s">
        <v>136</v>
      </c>
      <c r="J61" s="42" t="str">
        <f t="shared" si="7"/>
        <v>II. Schulung für MitarbeitendeM39</v>
      </c>
      <c r="K61" s="43" t="str">
        <f>""</f>
        <v/>
      </c>
    </row>
    <row r="62" spans="1:11" x14ac:dyDescent="0.4">
      <c r="A62" s="56"/>
      <c r="B62" s="56"/>
      <c r="C62" s="56"/>
      <c r="H62" s="42" t="s">
        <v>52</v>
      </c>
      <c r="I62" s="42" t="s">
        <v>137</v>
      </c>
      <c r="J62" s="42" t="str">
        <f t="shared" si="7"/>
        <v>II. Schulung für MitarbeitendeO39</v>
      </c>
      <c r="K62" s="43" t="str">
        <f>""</f>
        <v/>
      </c>
    </row>
    <row r="63" spans="1:11" x14ac:dyDescent="0.4">
      <c r="A63" s="56"/>
      <c r="B63" s="56"/>
      <c r="C63" s="56"/>
      <c r="H63" s="42" t="s">
        <v>52</v>
      </c>
      <c r="I63" s="42" t="s">
        <v>92</v>
      </c>
      <c r="J63" s="42" t="str">
        <f t="shared" ref="J63:J64" si="8">CONCATENATE(H63,I63)</f>
        <v>II. Schulung für MitarbeitendeM33</v>
      </c>
      <c r="K63" s="42" t="s">
        <v>163</v>
      </c>
    </row>
    <row r="64" spans="1:11" x14ac:dyDescent="0.4">
      <c r="A64" s="59"/>
      <c r="B64" s="59"/>
      <c r="C64" s="56"/>
      <c r="H64" s="42" t="s">
        <v>52</v>
      </c>
      <c r="I64" s="42" t="s">
        <v>75</v>
      </c>
      <c r="J64" s="42" t="str">
        <f t="shared" si="8"/>
        <v>II. Schulung für MitarbeitendeC25</v>
      </c>
      <c r="K64" s="42" t="s">
        <v>182</v>
      </c>
    </row>
    <row r="65" spans="1:11" x14ac:dyDescent="0.4">
      <c r="A65" s="56"/>
      <c r="B65" s="56"/>
      <c r="C65" s="56"/>
      <c r="H65" s="42" t="s">
        <v>35</v>
      </c>
      <c r="I65" s="42" t="s">
        <v>115</v>
      </c>
      <c r="J65" s="42" t="str">
        <f t="shared" ref="J65:J88" si="9">CONCATENATE(H65,I65)</f>
        <v>III. JugendaktionenA27</v>
      </c>
      <c r="K65" s="42" t="str">
        <f>""</f>
        <v/>
      </c>
    </row>
    <row r="66" spans="1:11" x14ac:dyDescent="0.4">
      <c r="A66" s="54"/>
      <c r="B66" s="54"/>
      <c r="H66" s="42" t="s">
        <v>35</v>
      </c>
      <c r="I66" s="42" t="s">
        <v>90</v>
      </c>
      <c r="J66" s="42" t="str">
        <f t="shared" si="9"/>
        <v>III. JugendaktionenA37</v>
      </c>
      <c r="K66" s="42" t="s">
        <v>35</v>
      </c>
    </row>
    <row r="67" spans="1:11" x14ac:dyDescent="0.4">
      <c r="A67" s="56"/>
      <c r="B67" s="56"/>
      <c r="H67" s="42" t="s">
        <v>35</v>
      </c>
      <c r="I67" s="42" t="s">
        <v>116</v>
      </c>
      <c r="J67" s="42" t="str">
        <f t="shared" si="9"/>
        <v>III. JugendaktionenA44</v>
      </c>
      <c r="K67" s="43" t="str">
        <f>""</f>
        <v/>
      </c>
    </row>
    <row r="68" spans="1:11" x14ac:dyDescent="0.4">
      <c r="A68" s="56"/>
      <c r="B68" s="56"/>
      <c r="H68" s="42" t="s">
        <v>35</v>
      </c>
      <c r="I68" s="42" t="s">
        <v>117</v>
      </c>
      <c r="J68" s="42" t="str">
        <f t="shared" si="9"/>
        <v>III. JugendaktionenC29</v>
      </c>
      <c r="K68" s="42" t="str">
        <f>""</f>
        <v/>
      </c>
    </row>
    <row r="69" spans="1:11" x14ac:dyDescent="0.4">
      <c r="A69" s="56"/>
      <c r="B69" s="56"/>
      <c r="H69" s="42" t="s">
        <v>35</v>
      </c>
      <c r="I69" s="42" t="s">
        <v>118</v>
      </c>
      <c r="J69" s="42" t="str">
        <f t="shared" si="9"/>
        <v>III. JugendaktionenC31</v>
      </c>
      <c r="K69" s="42" t="str">
        <f>""</f>
        <v/>
      </c>
    </row>
    <row r="70" spans="1:11" x14ac:dyDescent="0.4">
      <c r="A70" s="56"/>
      <c r="B70" s="56"/>
      <c r="H70" s="42" t="s">
        <v>35</v>
      </c>
      <c r="I70" s="42" t="s">
        <v>119</v>
      </c>
      <c r="J70" s="42" t="str">
        <f t="shared" si="9"/>
        <v>III. JugendaktionenF31</v>
      </c>
      <c r="K70" s="42" t="str">
        <f>""</f>
        <v/>
      </c>
    </row>
    <row r="71" spans="1:11" x14ac:dyDescent="0.4">
      <c r="A71" s="54"/>
      <c r="B71" s="54"/>
      <c r="H71" s="42" t="s">
        <v>35</v>
      </c>
      <c r="I71" s="42" t="s">
        <v>120</v>
      </c>
      <c r="J71" s="42" t="str">
        <f t="shared" si="9"/>
        <v>III. JugendaktionenJ31</v>
      </c>
      <c r="K71" s="42" t="str">
        <f>""</f>
        <v/>
      </c>
    </row>
    <row r="72" spans="1:11" x14ac:dyDescent="0.4">
      <c r="A72" s="56"/>
      <c r="B72" s="56"/>
      <c r="H72" s="42" t="s">
        <v>35</v>
      </c>
      <c r="I72" s="42" t="s">
        <v>121</v>
      </c>
      <c r="J72" s="42" t="str">
        <f t="shared" si="9"/>
        <v>III. JugendaktionenC33</v>
      </c>
      <c r="K72" s="42" t="str">
        <f>""</f>
        <v/>
      </c>
    </row>
    <row r="73" spans="1:11" x14ac:dyDescent="0.4">
      <c r="H73" s="42" t="s">
        <v>35</v>
      </c>
      <c r="I73" s="42" t="s">
        <v>91</v>
      </c>
      <c r="J73" s="42" t="str">
        <f t="shared" si="9"/>
        <v>III. JugendaktionenJ33</v>
      </c>
      <c r="K73" s="42" t="str">
        <f>""</f>
        <v/>
      </c>
    </row>
    <row r="74" spans="1:11" x14ac:dyDescent="0.4">
      <c r="H74" s="42" t="s">
        <v>35</v>
      </c>
      <c r="I74" s="42" t="s">
        <v>122</v>
      </c>
      <c r="J74" s="42" t="str">
        <f t="shared" si="9"/>
        <v>III. JugendaktionenQ31</v>
      </c>
      <c r="K74" s="42" t="str">
        <f>""</f>
        <v/>
      </c>
    </row>
    <row r="75" spans="1:11" x14ac:dyDescent="0.4">
      <c r="H75" s="42" t="s">
        <v>35</v>
      </c>
      <c r="I75" s="42" t="s">
        <v>123</v>
      </c>
      <c r="J75" s="42" t="str">
        <f t="shared" si="9"/>
        <v>III. JugendaktionenE35</v>
      </c>
      <c r="K75" s="42" t="str">
        <f>""</f>
        <v/>
      </c>
    </row>
    <row r="76" spans="1:11" x14ac:dyDescent="0.4">
      <c r="H76" s="42" t="s">
        <v>35</v>
      </c>
      <c r="I76" s="42" t="s">
        <v>138</v>
      </c>
      <c r="J76" s="42" t="str">
        <f t="shared" si="9"/>
        <v>III. JugendaktionenA45</v>
      </c>
      <c r="K76" s="43" t="str">
        <f>""</f>
        <v/>
      </c>
    </row>
    <row r="77" spans="1:11" x14ac:dyDescent="0.4">
      <c r="H77" s="42" t="s">
        <v>35</v>
      </c>
      <c r="I77" s="42" t="s">
        <v>139</v>
      </c>
      <c r="J77" s="42" t="str">
        <f t="shared" si="9"/>
        <v>III. JugendaktionenC51</v>
      </c>
      <c r="K77" s="43" t="str">
        <f>""</f>
        <v/>
      </c>
    </row>
    <row r="78" spans="1:11" x14ac:dyDescent="0.4">
      <c r="H78" s="42" t="s">
        <v>35</v>
      </c>
      <c r="I78" s="42" t="s">
        <v>140</v>
      </c>
      <c r="J78" s="42" t="str">
        <f t="shared" si="9"/>
        <v>III. JugendaktionenG53</v>
      </c>
      <c r="K78" s="43" t="str">
        <f>""</f>
        <v/>
      </c>
    </row>
    <row r="79" spans="1:11" x14ac:dyDescent="0.4">
      <c r="H79" s="42" t="s">
        <v>35</v>
      </c>
      <c r="I79" s="42" t="s">
        <v>124</v>
      </c>
      <c r="J79" s="42" t="str">
        <f t="shared" si="9"/>
        <v>III. JugendaktionenE38</v>
      </c>
      <c r="K79" s="42" t="s">
        <v>88</v>
      </c>
    </row>
    <row r="80" spans="1:11" x14ac:dyDescent="0.4">
      <c r="H80" s="42" t="s">
        <v>35</v>
      </c>
      <c r="I80" s="42" t="s">
        <v>125</v>
      </c>
      <c r="J80" s="42" t="str">
        <f t="shared" si="9"/>
        <v>III. JugendaktionenA39</v>
      </c>
      <c r="K80" s="42" t="s">
        <v>89</v>
      </c>
    </row>
    <row r="81" spans="8:11" x14ac:dyDescent="0.4">
      <c r="H81" s="42" t="s">
        <v>35</v>
      </c>
      <c r="I81" s="42" t="s">
        <v>78</v>
      </c>
      <c r="J81" s="42" t="str">
        <f t="shared" si="9"/>
        <v>III. JugendaktionenA40</v>
      </c>
      <c r="K81" s="42" t="s">
        <v>86</v>
      </c>
    </row>
    <row r="82" spans="8:11" x14ac:dyDescent="0.4">
      <c r="H82" s="42" t="s">
        <v>35</v>
      </c>
      <c r="I82" s="42" t="s">
        <v>126</v>
      </c>
      <c r="J82" s="42" t="str">
        <f t="shared" si="9"/>
        <v>III. JugendaktionenA41</v>
      </c>
      <c r="K82" s="42" t="s">
        <v>161</v>
      </c>
    </row>
    <row r="83" spans="8:11" x14ac:dyDescent="0.4">
      <c r="H83" s="42" t="s">
        <v>35</v>
      </c>
      <c r="I83" s="42" t="s">
        <v>127</v>
      </c>
      <c r="J83" s="42" t="str">
        <f t="shared" si="9"/>
        <v>III. JugendaktionenB43</v>
      </c>
      <c r="K83" s="42" t="s">
        <v>87</v>
      </c>
    </row>
    <row r="84" spans="8:11" x14ac:dyDescent="0.4">
      <c r="H84" s="42" t="s">
        <v>35</v>
      </c>
      <c r="I84" s="42" t="s">
        <v>128</v>
      </c>
      <c r="J84" s="42" t="str">
        <f t="shared" si="9"/>
        <v>III. JugendaktionenE39</v>
      </c>
      <c r="K84" s="53">
        <v>1</v>
      </c>
    </row>
    <row r="85" spans="8:11" x14ac:dyDescent="0.4">
      <c r="H85" s="42" t="s">
        <v>35</v>
      </c>
      <c r="I85" s="42" t="s">
        <v>129</v>
      </c>
      <c r="J85" s="42" t="str">
        <f t="shared" si="9"/>
        <v>III. JugendaktionenF39</v>
      </c>
      <c r="K85" s="53">
        <v>2</v>
      </c>
    </row>
    <row r="86" spans="8:11" x14ac:dyDescent="0.4">
      <c r="H86" s="42" t="s">
        <v>35</v>
      </c>
      <c r="I86" s="42" t="s">
        <v>130</v>
      </c>
      <c r="J86" s="42" t="str">
        <f t="shared" si="9"/>
        <v>III. JugendaktionenG39</v>
      </c>
      <c r="K86" s="53">
        <v>3</v>
      </c>
    </row>
    <row r="87" spans="8:11" x14ac:dyDescent="0.4">
      <c r="H87" s="42" t="s">
        <v>35</v>
      </c>
      <c r="I87" s="42" t="s">
        <v>131</v>
      </c>
      <c r="J87" s="42" t="str">
        <f t="shared" si="9"/>
        <v>III. JugendaktionenH39</v>
      </c>
      <c r="K87" s="53">
        <v>4</v>
      </c>
    </row>
    <row r="88" spans="8:11" x14ac:dyDescent="0.4">
      <c r="H88" s="42" t="s">
        <v>35</v>
      </c>
      <c r="I88" s="42" t="s">
        <v>132</v>
      </c>
      <c r="J88" s="42" t="str">
        <f t="shared" si="9"/>
        <v>III. JugendaktionenI39</v>
      </c>
      <c r="K88" s="53">
        <v>5</v>
      </c>
    </row>
    <row r="89" spans="8:11" x14ac:dyDescent="0.4">
      <c r="H89" s="42" t="s">
        <v>35</v>
      </c>
      <c r="I89" s="42" t="s">
        <v>133</v>
      </c>
      <c r="J89" s="42" t="str">
        <f t="shared" ref="J89:J95" si="10">CONCATENATE(H89,I89)</f>
        <v>III. JugendaktionenJ39</v>
      </c>
      <c r="K89" s="53">
        <v>6</v>
      </c>
    </row>
    <row r="90" spans="8:11" x14ac:dyDescent="0.4">
      <c r="H90" s="42" t="s">
        <v>35</v>
      </c>
      <c r="I90" s="42" t="s">
        <v>134</v>
      </c>
      <c r="J90" s="42" t="str">
        <f t="shared" si="10"/>
        <v>III. JugendaktionenK39</v>
      </c>
      <c r="K90" s="53">
        <v>7</v>
      </c>
    </row>
    <row r="91" spans="8:11" x14ac:dyDescent="0.4">
      <c r="H91" s="42" t="s">
        <v>35</v>
      </c>
      <c r="I91" s="42" t="s">
        <v>135</v>
      </c>
      <c r="J91" s="42" t="str">
        <f t="shared" si="10"/>
        <v>III. JugendaktionenL39</v>
      </c>
      <c r="K91" s="53">
        <v>8</v>
      </c>
    </row>
    <row r="92" spans="8:11" x14ac:dyDescent="0.4">
      <c r="H92" s="42" t="s">
        <v>35</v>
      </c>
      <c r="I92" s="42" t="s">
        <v>136</v>
      </c>
      <c r="J92" s="42" t="str">
        <f t="shared" si="10"/>
        <v>III. JugendaktionenM39</v>
      </c>
      <c r="K92" s="53">
        <v>9</v>
      </c>
    </row>
    <row r="93" spans="8:11" x14ac:dyDescent="0.4">
      <c r="H93" s="42" t="s">
        <v>35</v>
      </c>
      <c r="I93" s="42" t="s">
        <v>137</v>
      </c>
      <c r="J93" s="42" t="str">
        <f t="shared" si="10"/>
        <v>III. JugendaktionenO39</v>
      </c>
      <c r="K93" s="53">
        <v>10</v>
      </c>
    </row>
    <row r="94" spans="8:11" x14ac:dyDescent="0.4">
      <c r="H94" s="42" t="s">
        <v>35</v>
      </c>
      <c r="I94" s="42" t="s">
        <v>92</v>
      </c>
      <c r="J94" s="42" t="str">
        <f t="shared" si="10"/>
        <v>III. JugendaktionenM33</v>
      </c>
      <c r="K94" s="43" t="str">
        <f>""</f>
        <v/>
      </c>
    </row>
    <row r="95" spans="8:11" x14ac:dyDescent="0.4">
      <c r="H95" s="42" t="s">
        <v>35</v>
      </c>
      <c r="I95" s="42" t="s">
        <v>75</v>
      </c>
      <c r="J95" s="42" t="str">
        <f t="shared" si="10"/>
        <v>III. JugendaktionenC25</v>
      </c>
      <c r="K95" s="42" t="s">
        <v>157</v>
      </c>
    </row>
    <row r="96" spans="8:11" x14ac:dyDescent="0.4">
      <c r="H96" s="42" t="s">
        <v>54</v>
      </c>
      <c r="I96" s="42" t="s">
        <v>115</v>
      </c>
      <c r="J96" s="42" t="str">
        <f t="shared" ref="J96:J124" si="11">CONCATENATE(H96,I96)</f>
        <v>IV. JugendräumeA27</v>
      </c>
      <c r="K96" s="43" t="str">
        <f>""</f>
        <v/>
      </c>
    </row>
    <row r="97" spans="8:11" x14ac:dyDescent="0.4">
      <c r="H97" s="42" t="s">
        <v>54</v>
      </c>
      <c r="I97" s="42" t="s">
        <v>90</v>
      </c>
      <c r="J97" s="42" t="str">
        <f t="shared" si="11"/>
        <v>IV. JugendräumeA37</v>
      </c>
      <c r="K97" s="43" t="str">
        <f>""</f>
        <v/>
      </c>
    </row>
    <row r="98" spans="8:11" x14ac:dyDescent="0.4">
      <c r="H98" s="42" t="s">
        <v>54</v>
      </c>
      <c r="I98" s="42" t="s">
        <v>116</v>
      </c>
      <c r="J98" s="42" t="str">
        <f t="shared" si="11"/>
        <v>IV. JugendräumeA44</v>
      </c>
      <c r="K98" s="42" t="s">
        <v>54</v>
      </c>
    </row>
    <row r="99" spans="8:11" x14ac:dyDescent="0.4">
      <c r="H99" s="42" t="s">
        <v>54</v>
      </c>
      <c r="I99" s="42" t="s">
        <v>117</v>
      </c>
      <c r="J99" s="42" t="str">
        <f t="shared" si="11"/>
        <v>IV. JugendräumeC29</v>
      </c>
      <c r="K99" s="43" t="str">
        <f>""</f>
        <v/>
      </c>
    </row>
    <row r="100" spans="8:11" x14ac:dyDescent="0.4">
      <c r="H100" s="42" t="s">
        <v>54</v>
      </c>
      <c r="I100" s="42" t="s">
        <v>118</v>
      </c>
      <c r="J100" s="42" t="str">
        <f t="shared" si="11"/>
        <v>IV. JugendräumeC31</v>
      </c>
      <c r="K100" s="43" t="str">
        <f>""</f>
        <v/>
      </c>
    </row>
    <row r="101" spans="8:11" x14ac:dyDescent="0.4">
      <c r="H101" s="42" t="s">
        <v>54</v>
      </c>
      <c r="I101" s="42" t="s">
        <v>119</v>
      </c>
      <c r="J101" s="42" t="str">
        <f t="shared" si="11"/>
        <v>IV. JugendräumeF31</v>
      </c>
      <c r="K101" s="43" t="str">
        <f>""</f>
        <v/>
      </c>
    </row>
    <row r="102" spans="8:11" x14ac:dyDescent="0.4">
      <c r="H102" s="42" t="s">
        <v>54</v>
      </c>
      <c r="I102" s="42" t="s">
        <v>120</v>
      </c>
      <c r="J102" s="42" t="str">
        <f t="shared" si="11"/>
        <v>IV. JugendräumeJ31</v>
      </c>
      <c r="K102" s="43" t="str">
        <f>""</f>
        <v/>
      </c>
    </row>
    <row r="103" spans="8:11" x14ac:dyDescent="0.4">
      <c r="H103" s="42" t="s">
        <v>54</v>
      </c>
      <c r="I103" s="42" t="s">
        <v>121</v>
      </c>
      <c r="J103" s="42" t="str">
        <f t="shared" si="11"/>
        <v>IV. JugendräumeC33</v>
      </c>
      <c r="K103" s="43" t="str">
        <f>""</f>
        <v/>
      </c>
    </row>
    <row r="104" spans="8:11" x14ac:dyDescent="0.4">
      <c r="H104" s="42" t="s">
        <v>54</v>
      </c>
      <c r="I104" s="42" t="s">
        <v>91</v>
      </c>
      <c r="J104" s="42" t="str">
        <f t="shared" si="11"/>
        <v>IV. JugendräumeJ33</v>
      </c>
      <c r="K104" s="43" t="str">
        <f>""</f>
        <v/>
      </c>
    </row>
    <row r="105" spans="8:11" x14ac:dyDescent="0.4">
      <c r="H105" s="42" t="s">
        <v>54</v>
      </c>
      <c r="I105" s="42" t="s">
        <v>122</v>
      </c>
      <c r="J105" s="42" t="str">
        <f t="shared" si="11"/>
        <v>IV. JugendräumeQ31</v>
      </c>
      <c r="K105" s="43" t="str">
        <f>""</f>
        <v/>
      </c>
    </row>
    <row r="106" spans="8:11" x14ac:dyDescent="0.4">
      <c r="H106" s="42" t="s">
        <v>54</v>
      </c>
      <c r="I106" s="42" t="s">
        <v>123</v>
      </c>
      <c r="J106" s="42" t="str">
        <f t="shared" si="11"/>
        <v>IV. JugendräumeE35</v>
      </c>
      <c r="K106" s="43" t="str">
        <f>""</f>
        <v/>
      </c>
    </row>
    <row r="107" spans="8:11" x14ac:dyDescent="0.4">
      <c r="H107" s="42" t="s">
        <v>54</v>
      </c>
      <c r="I107" s="42" t="s">
        <v>138</v>
      </c>
      <c r="J107" s="42" t="str">
        <f t="shared" si="11"/>
        <v>IV. JugendräumeA45</v>
      </c>
      <c r="K107" s="42" t="s">
        <v>79</v>
      </c>
    </row>
    <row r="108" spans="8:11" x14ac:dyDescent="0.4">
      <c r="H108" s="42" t="s">
        <v>54</v>
      </c>
      <c r="I108" s="42" t="s">
        <v>139</v>
      </c>
      <c r="J108" s="42" t="str">
        <f t="shared" si="11"/>
        <v>IV. JugendräumeC51</v>
      </c>
      <c r="K108" s="42" t="s">
        <v>77</v>
      </c>
    </row>
    <row r="109" spans="8:11" x14ac:dyDescent="0.4">
      <c r="H109" s="42" t="s">
        <v>54</v>
      </c>
      <c r="I109" s="42" t="s">
        <v>140</v>
      </c>
      <c r="J109" s="42" t="str">
        <f t="shared" si="11"/>
        <v>IV. JugendräumeG53</v>
      </c>
      <c r="K109" s="42" t="s">
        <v>80</v>
      </c>
    </row>
    <row r="110" spans="8:11" x14ac:dyDescent="0.4">
      <c r="H110" s="42" t="s">
        <v>54</v>
      </c>
      <c r="I110" s="42" t="s">
        <v>124</v>
      </c>
      <c r="J110" s="42" t="str">
        <f t="shared" si="11"/>
        <v>IV. JugendräumeE38</v>
      </c>
      <c r="K110" s="43" t="str">
        <f>""</f>
        <v/>
      </c>
    </row>
    <row r="111" spans="8:11" x14ac:dyDescent="0.4">
      <c r="H111" s="42" t="s">
        <v>54</v>
      </c>
      <c r="I111" s="42" t="s">
        <v>125</v>
      </c>
      <c r="J111" s="42" t="str">
        <f t="shared" si="11"/>
        <v>IV. JugendräumeA39</v>
      </c>
      <c r="K111" s="43" t="str">
        <f>""</f>
        <v/>
      </c>
    </row>
    <row r="112" spans="8:11" x14ac:dyDescent="0.4">
      <c r="H112" s="42" t="s">
        <v>54</v>
      </c>
      <c r="I112" s="42" t="s">
        <v>78</v>
      </c>
      <c r="J112" s="42" t="str">
        <f t="shared" si="11"/>
        <v>IV. JugendräumeA40</v>
      </c>
      <c r="K112" s="43" t="str">
        <f>""</f>
        <v/>
      </c>
    </row>
    <row r="113" spans="8:11" x14ac:dyDescent="0.4">
      <c r="H113" s="42" t="s">
        <v>54</v>
      </c>
      <c r="I113" s="42" t="s">
        <v>126</v>
      </c>
      <c r="J113" s="42" t="str">
        <f t="shared" si="11"/>
        <v>IV. JugendräumeA41</v>
      </c>
      <c r="K113" s="43" t="str">
        <f>""</f>
        <v/>
      </c>
    </row>
    <row r="114" spans="8:11" x14ac:dyDescent="0.4">
      <c r="H114" s="42" t="s">
        <v>54</v>
      </c>
      <c r="I114" s="42" t="s">
        <v>127</v>
      </c>
      <c r="J114" s="42" t="str">
        <f t="shared" si="11"/>
        <v>IV. JugendräumeB43</v>
      </c>
      <c r="K114" s="43" t="str">
        <f>""</f>
        <v/>
      </c>
    </row>
    <row r="115" spans="8:11" x14ac:dyDescent="0.4">
      <c r="H115" s="42" t="s">
        <v>54</v>
      </c>
      <c r="I115" s="42" t="s">
        <v>128</v>
      </c>
      <c r="J115" s="42" t="str">
        <f t="shared" si="11"/>
        <v>IV. JugendräumeE39</v>
      </c>
      <c r="K115" s="43" t="str">
        <f>""</f>
        <v/>
      </c>
    </row>
    <row r="116" spans="8:11" x14ac:dyDescent="0.4">
      <c r="H116" s="42" t="s">
        <v>54</v>
      </c>
      <c r="I116" s="42" t="s">
        <v>129</v>
      </c>
      <c r="J116" s="42" t="str">
        <f t="shared" si="11"/>
        <v>IV. JugendräumeF39</v>
      </c>
      <c r="K116" s="43" t="str">
        <f>""</f>
        <v/>
      </c>
    </row>
    <row r="117" spans="8:11" x14ac:dyDescent="0.4">
      <c r="H117" s="42" t="s">
        <v>54</v>
      </c>
      <c r="I117" s="42" t="s">
        <v>130</v>
      </c>
      <c r="J117" s="42" t="str">
        <f t="shared" si="11"/>
        <v>IV. JugendräumeG39</v>
      </c>
      <c r="K117" s="43" t="str">
        <f>""</f>
        <v/>
      </c>
    </row>
    <row r="118" spans="8:11" x14ac:dyDescent="0.4">
      <c r="H118" s="42" t="s">
        <v>54</v>
      </c>
      <c r="I118" s="42" t="s">
        <v>131</v>
      </c>
      <c r="J118" s="42" t="str">
        <f t="shared" si="11"/>
        <v>IV. JugendräumeH39</v>
      </c>
      <c r="K118" s="43" t="str">
        <f>""</f>
        <v/>
      </c>
    </row>
    <row r="119" spans="8:11" x14ac:dyDescent="0.4">
      <c r="H119" s="42" t="s">
        <v>54</v>
      </c>
      <c r="I119" s="42" t="s">
        <v>132</v>
      </c>
      <c r="J119" s="42" t="str">
        <f t="shared" si="11"/>
        <v>IV. JugendräumeI39</v>
      </c>
      <c r="K119" s="43" t="str">
        <f>""</f>
        <v/>
      </c>
    </row>
    <row r="120" spans="8:11" x14ac:dyDescent="0.4">
      <c r="H120" s="42" t="s">
        <v>54</v>
      </c>
      <c r="I120" s="42" t="s">
        <v>133</v>
      </c>
      <c r="J120" s="42" t="str">
        <f t="shared" si="11"/>
        <v>IV. JugendräumeJ39</v>
      </c>
      <c r="K120" s="43" t="str">
        <f>""</f>
        <v/>
      </c>
    </row>
    <row r="121" spans="8:11" x14ac:dyDescent="0.4">
      <c r="H121" s="42" t="s">
        <v>54</v>
      </c>
      <c r="I121" s="42" t="s">
        <v>134</v>
      </c>
      <c r="J121" s="42" t="str">
        <f t="shared" si="11"/>
        <v>IV. JugendräumeK39</v>
      </c>
      <c r="K121" s="43" t="str">
        <f>""</f>
        <v/>
      </c>
    </row>
    <row r="122" spans="8:11" x14ac:dyDescent="0.4">
      <c r="H122" s="42" t="s">
        <v>54</v>
      </c>
      <c r="I122" s="42" t="s">
        <v>135</v>
      </c>
      <c r="J122" s="42" t="str">
        <f t="shared" si="11"/>
        <v>IV. JugendräumeL39</v>
      </c>
      <c r="K122" s="43" t="str">
        <f>""</f>
        <v/>
      </c>
    </row>
    <row r="123" spans="8:11" x14ac:dyDescent="0.4">
      <c r="H123" s="42" t="s">
        <v>54</v>
      </c>
      <c r="I123" s="42" t="s">
        <v>136</v>
      </c>
      <c r="J123" s="42" t="str">
        <f t="shared" si="11"/>
        <v>IV. JugendräumeM39</v>
      </c>
      <c r="K123" s="43" t="str">
        <f>""</f>
        <v/>
      </c>
    </row>
    <row r="124" spans="8:11" x14ac:dyDescent="0.4">
      <c r="H124" s="42" t="s">
        <v>54</v>
      </c>
      <c r="I124" s="42" t="s">
        <v>137</v>
      </c>
      <c r="J124" s="42" t="str">
        <f t="shared" si="11"/>
        <v>IV. JugendräumeO39</v>
      </c>
      <c r="K124" s="43" t="str">
        <f>""</f>
        <v/>
      </c>
    </row>
    <row r="125" spans="8:11" x14ac:dyDescent="0.4">
      <c r="H125" s="42" t="s">
        <v>54</v>
      </c>
      <c r="I125" s="42" t="s">
        <v>92</v>
      </c>
      <c r="J125" s="42" t="str">
        <f t="shared" ref="J125:J126" si="12">CONCATENATE(H125,I125)</f>
        <v>IV. JugendräumeM33</v>
      </c>
      <c r="K125" s="43" t="str">
        <f>""</f>
        <v/>
      </c>
    </row>
    <row r="126" spans="8:11" x14ac:dyDescent="0.4">
      <c r="H126" s="42" t="s">
        <v>54</v>
      </c>
      <c r="I126" s="42" t="s">
        <v>75</v>
      </c>
      <c r="J126" s="42" t="str">
        <f t="shared" si="12"/>
        <v>IV. JugendräumeC25</v>
      </c>
      <c r="K126" s="42" t="s">
        <v>158</v>
      </c>
    </row>
    <row r="127" spans="8:11" x14ac:dyDescent="0.4">
      <c r="H127" s="42" t="s">
        <v>57</v>
      </c>
      <c r="I127" s="42" t="s">
        <v>115</v>
      </c>
      <c r="J127" s="42" t="str">
        <f t="shared" ref="J127:J155" si="13">CONCATENATE(H127,I127)</f>
        <v>V. Arbeit des KreisjugendringsA27</v>
      </c>
      <c r="K127" s="43" t="str">
        <f>""</f>
        <v/>
      </c>
    </row>
    <row r="128" spans="8:11" x14ac:dyDescent="0.4">
      <c r="H128" s="42" t="s">
        <v>57</v>
      </c>
      <c r="I128" s="42" t="s">
        <v>90</v>
      </c>
      <c r="J128" s="42" t="str">
        <f t="shared" si="13"/>
        <v>V. Arbeit des KreisjugendringsA37</v>
      </c>
      <c r="K128" s="43" t="str">
        <f>""</f>
        <v/>
      </c>
    </row>
    <row r="129" spans="8:11" x14ac:dyDescent="0.4">
      <c r="H129" s="42" t="s">
        <v>57</v>
      </c>
      <c r="I129" s="42" t="s">
        <v>116</v>
      </c>
      <c r="J129" s="42" t="str">
        <f t="shared" si="13"/>
        <v>V. Arbeit des KreisjugendringsA44</v>
      </c>
      <c r="K129" s="42" t="s">
        <v>57</v>
      </c>
    </row>
    <row r="130" spans="8:11" x14ac:dyDescent="0.4">
      <c r="H130" s="42" t="s">
        <v>57</v>
      </c>
      <c r="I130" s="42" t="s">
        <v>117</v>
      </c>
      <c r="J130" s="42" t="str">
        <f t="shared" si="13"/>
        <v>V. Arbeit des KreisjugendringsC29</v>
      </c>
      <c r="K130" s="43" t="str">
        <f>""</f>
        <v/>
      </c>
    </row>
    <row r="131" spans="8:11" x14ac:dyDescent="0.4">
      <c r="H131" s="42" t="s">
        <v>57</v>
      </c>
      <c r="I131" s="42" t="s">
        <v>118</v>
      </c>
      <c r="J131" s="42" t="str">
        <f t="shared" si="13"/>
        <v>V. Arbeit des KreisjugendringsC31</v>
      </c>
      <c r="K131" s="43" t="str">
        <f>""</f>
        <v/>
      </c>
    </row>
    <row r="132" spans="8:11" x14ac:dyDescent="0.4">
      <c r="H132" s="42" t="s">
        <v>57</v>
      </c>
      <c r="I132" s="42" t="s">
        <v>119</v>
      </c>
      <c r="J132" s="42" t="str">
        <f t="shared" si="13"/>
        <v>V. Arbeit des KreisjugendringsF31</v>
      </c>
      <c r="K132" s="43" t="str">
        <f>""</f>
        <v/>
      </c>
    </row>
    <row r="133" spans="8:11" x14ac:dyDescent="0.4">
      <c r="H133" s="42" t="s">
        <v>57</v>
      </c>
      <c r="I133" s="42" t="s">
        <v>120</v>
      </c>
      <c r="J133" s="42" t="str">
        <f t="shared" si="13"/>
        <v>V. Arbeit des KreisjugendringsJ31</v>
      </c>
      <c r="K133" s="43" t="str">
        <f>""</f>
        <v/>
      </c>
    </row>
    <row r="134" spans="8:11" x14ac:dyDescent="0.4">
      <c r="H134" s="42" t="s">
        <v>57</v>
      </c>
      <c r="I134" s="42" t="s">
        <v>121</v>
      </c>
      <c r="J134" s="42" t="str">
        <f t="shared" si="13"/>
        <v>V. Arbeit des KreisjugendringsC33</v>
      </c>
      <c r="K134" s="43" t="str">
        <f>""</f>
        <v/>
      </c>
    </row>
    <row r="135" spans="8:11" x14ac:dyDescent="0.4">
      <c r="H135" s="42" t="s">
        <v>57</v>
      </c>
      <c r="I135" s="42" t="s">
        <v>91</v>
      </c>
      <c r="J135" s="42" t="str">
        <f t="shared" si="13"/>
        <v>V. Arbeit des KreisjugendringsJ33</v>
      </c>
      <c r="K135" s="43" t="str">
        <f>""</f>
        <v/>
      </c>
    </row>
    <row r="136" spans="8:11" x14ac:dyDescent="0.4">
      <c r="H136" s="42" t="s">
        <v>57</v>
      </c>
      <c r="I136" s="42" t="s">
        <v>122</v>
      </c>
      <c r="J136" s="42" t="str">
        <f t="shared" si="13"/>
        <v>V. Arbeit des KreisjugendringsQ31</v>
      </c>
      <c r="K136" s="43" t="str">
        <f>""</f>
        <v/>
      </c>
    </row>
    <row r="137" spans="8:11" x14ac:dyDescent="0.4">
      <c r="H137" s="42" t="s">
        <v>57</v>
      </c>
      <c r="I137" s="42" t="s">
        <v>123</v>
      </c>
      <c r="J137" s="42" t="str">
        <f t="shared" si="13"/>
        <v>V. Arbeit des KreisjugendringsE35</v>
      </c>
      <c r="K137" s="43" t="str">
        <f>""</f>
        <v/>
      </c>
    </row>
    <row r="138" spans="8:11" x14ac:dyDescent="0.4">
      <c r="H138" s="42" t="s">
        <v>57</v>
      </c>
      <c r="I138" s="42" t="s">
        <v>138</v>
      </c>
      <c r="J138" s="42" t="str">
        <f t="shared" si="13"/>
        <v>V. Arbeit des KreisjugendringsA45</v>
      </c>
      <c r="K138" s="42" t="s">
        <v>79</v>
      </c>
    </row>
    <row r="139" spans="8:11" x14ac:dyDescent="0.4">
      <c r="H139" s="42" t="s">
        <v>57</v>
      </c>
      <c r="I139" s="42" t="s">
        <v>139</v>
      </c>
      <c r="J139" s="42" t="str">
        <f t="shared" si="13"/>
        <v>V. Arbeit des KreisjugendringsC51</v>
      </c>
      <c r="K139" s="42" t="s">
        <v>77</v>
      </c>
    </row>
    <row r="140" spans="8:11" x14ac:dyDescent="0.4">
      <c r="H140" s="42" t="s">
        <v>57</v>
      </c>
      <c r="I140" s="42" t="s">
        <v>140</v>
      </c>
      <c r="J140" s="42" t="str">
        <f t="shared" si="13"/>
        <v>V. Arbeit des KreisjugendringsG53</v>
      </c>
      <c r="K140" s="42" t="s">
        <v>80</v>
      </c>
    </row>
    <row r="141" spans="8:11" x14ac:dyDescent="0.4">
      <c r="H141" s="42" t="s">
        <v>57</v>
      </c>
      <c r="I141" s="42" t="s">
        <v>124</v>
      </c>
      <c r="J141" s="42" t="str">
        <f t="shared" si="13"/>
        <v>V. Arbeit des KreisjugendringsE38</v>
      </c>
      <c r="K141" s="43" t="str">
        <f>""</f>
        <v/>
      </c>
    </row>
    <row r="142" spans="8:11" x14ac:dyDescent="0.4">
      <c r="H142" s="42" t="s">
        <v>57</v>
      </c>
      <c r="I142" s="42" t="s">
        <v>125</v>
      </c>
      <c r="J142" s="42" t="str">
        <f t="shared" si="13"/>
        <v>V. Arbeit des KreisjugendringsA39</v>
      </c>
      <c r="K142" s="43" t="str">
        <f>""</f>
        <v/>
      </c>
    </row>
    <row r="143" spans="8:11" x14ac:dyDescent="0.4">
      <c r="H143" s="42" t="s">
        <v>57</v>
      </c>
      <c r="I143" s="42" t="s">
        <v>78</v>
      </c>
      <c r="J143" s="42" t="str">
        <f t="shared" si="13"/>
        <v>V. Arbeit des KreisjugendringsA40</v>
      </c>
      <c r="K143" s="43" t="str">
        <f>""</f>
        <v/>
      </c>
    </row>
    <row r="144" spans="8:11" x14ac:dyDescent="0.4">
      <c r="H144" s="42" t="s">
        <v>57</v>
      </c>
      <c r="I144" s="42" t="s">
        <v>126</v>
      </c>
      <c r="J144" s="42" t="str">
        <f t="shared" si="13"/>
        <v>V. Arbeit des KreisjugendringsA41</v>
      </c>
      <c r="K144" s="43" t="str">
        <f>""</f>
        <v/>
      </c>
    </row>
    <row r="145" spans="8:11" x14ac:dyDescent="0.4">
      <c r="H145" s="42" t="s">
        <v>57</v>
      </c>
      <c r="I145" s="42" t="s">
        <v>127</v>
      </c>
      <c r="J145" s="42" t="str">
        <f t="shared" si="13"/>
        <v>V. Arbeit des KreisjugendringsB43</v>
      </c>
      <c r="K145" s="43" t="str">
        <f>""</f>
        <v/>
      </c>
    </row>
    <row r="146" spans="8:11" x14ac:dyDescent="0.4">
      <c r="H146" s="42" t="s">
        <v>57</v>
      </c>
      <c r="I146" s="42" t="s">
        <v>128</v>
      </c>
      <c r="J146" s="42" t="str">
        <f t="shared" si="13"/>
        <v>V. Arbeit des KreisjugendringsE39</v>
      </c>
      <c r="K146" s="43" t="str">
        <f>""</f>
        <v/>
      </c>
    </row>
    <row r="147" spans="8:11" x14ac:dyDescent="0.4">
      <c r="H147" s="42" t="s">
        <v>57</v>
      </c>
      <c r="I147" s="42" t="s">
        <v>129</v>
      </c>
      <c r="J147" s="42" t="str">
        <f t="shared" si="13"/>
        <v>V. Arbeit des KreisjugendringsF39</v>
      </c>
      <c r="K147" s="43" t="str">
        <f>""</f>
        <v/>
      </c>
    </row>
    <row r="148" spans="8:11" x14ac:dyDescent="0.4">
      <c r="H148" s="42" t="s">
        <v>57</v>
      </c>
      <c r="I148" s="42" t="s">
        <v>130</v>
      </c>
      <c r="J148" s="42" t="str">
        <f t="shared" si="13"/>
        <v>V. Arbeit des KreisjugendringsG39</v>
      </c>
      <c r="K148" s="43" t="str">
        <f>""</f>
        <v/>
      </c>
    </row>
    <row r="149" spans="8:11" x14ac:dyDescent="0.4">
      <c r="H149" s="42" t="s">
        <v>57</v>
      </c>
      <c r="I149" s="42" t="s">
        <v>131</v>
      </c>
      <c r="J149" s="42" t="str">
        <f t="shared" si="13"/>
        <v>V. Arbeit des KreisjugendringsH39</v>
      </c>
      <c r="K149" s="43" t="str">
        <f>""</f>
        <v/>
      </c>
    </row>
    <row r="150" spans="8:11" x14ac:dyDescent="0.4">
      <c r="H150" s="42" t="s">
        <v>57</v>
      </c>
      <c r="I150" s="42" t="s">
        <v>132</v>
      </c>
      <c r="J150" s="42" t="str">
        <f t="shared" si="13"/>
        <v>V. Arbeit des KreisjugendringsI39</v>
      </c>
      <c r="K150" s="43" t="str">
        <f>""</f>
        <v/>
      </c>
    </row>
    <row r="151" spans="8:11" x14ac:dyDescent="0.4">
      <c r="H151" s="42" t="s">
        <v>57</v>
      </c>
      <c r="I151" s="42" t="s">
        <v>133</v>
      </c>
      <c r="J151" s="42" t="str">
        <f t="shared" si="13"/>
        <v>V. Arbeit des KreisjugendringsJ39</v>
      </c>
      <c r="K151" s="43" t="str">
        <f>""</f>
        <v/>
      </c>
    </row>
    <row r="152" spans="8:11" x14ac:dyDescent="0.4">
      <c r="H152" s="42" t="s">
        <v>57</v>
      </c>
      <c r="I152" s="42" t="s">
        <v>134</v>
      </c>
      <c r="J152" s="42" t="str">
        <f t="shared" si="13"/>
        <v>V. Arbeit des KreisjugendringsK39</v>
      </c>
      <c r="K152" s="43" t="str">
        <f>""</f>
        <v/>
      </c>
    </row>
    <row r="153" spans="8:11" x14ac:dyDescent="0.4">
      <c r="H153" s="42" t="s">
        <v>57</v>
      </c>
      <c r="I153" s="42" t="s">
        <v>135</v>
      </c>
      <c r="J153" s="42" t="str">
        <f t="shared" si="13"/>
        <v>V. Arbeit des KreisjugendringsL39</v>
      </c>
      <c r="K153" s="43" t="str">
        <f>""</f>
        <v/>
      </c>
    </row>
    <row r="154" spans="8:11" x14ac:dyDescent="0.4">
      <c r="H154" s="42" t="s">
        <v>57</v>
      </c>
      <c r="I154" s="42" t="s">
        <v>136</v>
      </c>
      <c r="J154" s="42" t="str">
        <f t="shared" si="13"/>
        <v>V. Arbeit des KreisjugendringsM39</v>
      </c>
      <c r="K154" s="43" t="str">
        <f>""</f>
        <v/>
      </c>
    </row>
    <row r="155" spans="8:11" x14ac:dyDescent="0.4">
      <c r="H155" s="42" t="s">
        <v>57</v>
      </c>
      <c r="I155" s="42" t="s">
        <v>137</v>
      </c>
      <c r="J155" s="42" t="str">
        <f t="shared" si="13"/>
        <v>V. Arbeit des KreisjugendringsO39</v>
      </c>
      <c r="K155" s="43" t="str">
        <f>""</f>
        <v/>
      </c>
    </row>
    <row r="156" spans="8:11" x14ac:dyDescent="0.4">
      <c r="H156" s="42" t="s">
        <v>57</v>
      </c>
      <c r="I156" s="42" t="s">
        <v>92</v>
      </c>
      <c r="J156" s="42" t="str">
        <f t="shared" ref="J156:J157" si="14">CONCATENATE(H156,I156)</f>
        <v>V. Arbeit des KreisjugendringsM33</v>
      </c>
      <c r="K156" s="43" t="str">
        <f>""</f>
        <v/>
      </c>
    </row>
    <row r="157" spans="8:11" x14ac:dyDescent="0.4">
      <c r="H157" s="42" t="s">
        <v>57</v>
      </c>
      <c r="I157" s="42" t="s">
        <v>75</v>
      </c>
      <c r="J157" s="42" t="str">
        <f t="shared" si="14"/>
        <v>V. Arbeit des KreisjugendringsC25</v>
      </c>
      <c r="K157" s="42" t="s">
        <v>159</v>
      </c>
    </row>
  </sheetData>
  <mergeCells count="3">
    <mergeCell ref="H1:K1"/>
    <mergeCell ref="D1:G1"/>
    <mergeCell ref="A1:C1"/>
  </mergeCells>
  <phoneticPr fontId="22"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BE8C-13FA-DE45-8541-55D90D8C7427}">
  <sheetPr codeName="Tabelle3"/>
  <dimension ref="A1:W41"/>
  <sheetViews>
    <sheetView workbookViewId="0">
      <selection activeCell="K23" sqref="K23"/>
    </sheetView>
  </sheetViews>
  <sheetFormatPr baseColWidth="10" defaultColWidth="0" defaultRowHeight="16" zeroHeight="1" x14ac:dyDescent="0.4"/>
  <cols>
    <col min="1" max="6" width="10.6640625" customWidth="1"/>
    <col min="7" max="7" width="12.33203125" bestFit="1" customWidth="1"/>
    <col min="8" max="10" width="10.6640625" customWidth="1"/>
    <col min="11" max="11" width="38.6640625" bestFit="1" customWidth="1"/>
    <col min="12" max="12" width="10.6640625" customWidth="1"/>
    <col min="13" max="13" width="15" bestFit="1" customWidth="1"/>
    <col min="14" max="14" width="13" customWidth="1"/>
    <col min="15" max="15" width="3" customWidth="1"/>
    <col min="16" max="16" width="10.6640625" customWidth="1"/>
    <col min="17" max="17" width="30.83203125" bestFit="1" customWidth="1"/>
    <col min="18" max="18" width="10.6640625" customWidth="1"/>
    <col min="19" max="19" width="10.6640625" hidden="1" customWidth="1"/>
    <col min="20" max="20" width="11.6640625" hidden="1" customWidth="1"/>
    <col min="21" max="24" width="10.6640625" hidden="1" customWidth="1"/>
    <col min="25" max="16384" width="10.6640625" hidden="1"/>
  </cols>
  <sheetData>
    <row r="1" spans="1:23" s="14" customFormat="1" ht="22" customHeight="1" thickBot="1" x14ac:dyDescent="0.5">
      <c r="A1" s="230" t="s">
        <v>22</v>
      </c>
      <c r="B1" s="230"/>
      <c r="C1" s="230"/>
      <c r="D1" s="230"/>
      <c r="E1" s="230"/>
      <c r="F1" s="230"/>
      <c r="G1" s="230"/>
      <c r="H1" s="230"/>
      <c r="I1" s="230"/>
      <c r="K1" s="32" t="s">
        <v>4</v>
      </c>
      <c r="M1" s="15" t="s">
        <v>5</v>
      </c>
      <c r="P1" s="15" t="s">
        <v>142</v>
      </c>
    </row>
    <row r="2" spans="1:23" s="33" customFormat="1" x14ac:dyDescent="0.4">
      <c r="A2" s="215" t="s">
        <v>26</v>
      </c>
      <c r="B2" s="216"/>
      <c r="C2" s="216"/>
      <c r="D2" s="216"/>
      <c r="E2" s="216"/>
      <c r="F2" s="216"/>
      <c r="G2" s="216"/>
      <c r="H2" s="216"/>
      <c r="I2" s="217"/>
      <c r="J2"/>
      <c r="K2" s="95" t="s">
        <v>144</v>
      </c>
      <c r="L2"/>
      <c r="M2" s="81" t="b">
        <v>0</v>
      </c>
      <c r="N2" s="52" t="s">
        <v>111</v>
      </c>
      <c r="O2" s="76"/>
      <c r="P2" s="60" t="s">
        <v>60</v>
      </c>
      <c r="Q2" s="75" t="str">
        <f>SUBSTITUTE(Antrag!B14," ","")</f>
        <v/>
      </c>
      <c r="S2" s="89"/>
      <c r="T2" s="89"/>
      <c r="U2" s="90"/>
      <c r="V2" s="89"/>
      <c r="W2" s="89"/>
    </row>
    <row r="3" spans="1:23" x14ac:dyDescent="0.4">
      <c r="A3" s="224" t="s">
        <v>29</v>
      </c>
      <c r="B3" s="225"/>
      <c r="C3" s="225"/>
      <c r="D3" s="1" t="s">
        <v>28</v>
      </c>
      <c r="E3" s="1" t="s">
        <v>34</v>
      </c>
      <c r="F3" s="1" t="s">
        <v>31</v>
      </c>
      <c r="G3" s="1" t="s">
        <v>32</v>
      </c>
      <c r="H3" s="1" t="s">
        <v>33</v>
      </c>
      <c r="I3" s="16" t="s">
        <v>30</v>
      </c>
      <c r="K3" s="96" t="s">
        <v>145</v>
      </c>
      <c r="M3" s="81" t="b">
        <v>0</v>
      </c>
      <c r="N3" s="52" t="s">
        <v>112</v>
      </c>
      <c r="O3" s="87"/>
      <c r="P3" s="83" t="s">
        <v>141</v>
      </c>
      <c r="Q3" s="84" t="e">
        <f>Q2="DE"&amp;TEXT((98-MOD((62*(1+MOD(MID(Q2,5,8),97))+27*MOD(RIGHT(Q2,10),97)),97)),"00")&amp;MID(Q2,5,8)&amp;TEXT(RIGHT(Q2,10),"0000000000")</f>
        <v>#VALUE!</v>
      </c>
      <c r="T3" s="91"/>
      <c r="W3" s="92"/>
    </row>
    <row r="4" spans="1:23" x14ac:dyDescent="0.4">
      <c r="A4" s="20" t="s">
        <v>23</v>
      </c>
      <c r="B4" s="3" t="s">
        <v>24</v>
      </c>
      <c r="C4" s="3" t="s">
        <v>25</v>
      </c>
      <c r="D4" s="72">
        <f>Antrag!K37</f>
        <v>0</v>
      </c>
      <c r="E4" s="72">
        <f>IF(Antrag!O35&lt;=$E$7,Antrag!O35,$E$7)</f>
        <v>0</v>
      </c>
      <c r="F4" s="3">
        <f>IF($D4&gt;=$B$5,$B$5,$D4)</f>
        <v>0</v>
      </c>
      <c r="G4" s="3">
        <f>IF($D4-$B$5&gt;=($B$6-$B$5),$B$6-$B$5,$D4-$F4)</f>
        <v>0</v>
      </c>
      <c r="H4" s="3">
        <f>$D$4-$F$4-$G$4</f>
        <v>0</v>
      </c>
      <c r="I4" s="21">
        <f>($F$4*$C$5+$G$4*$C$6+$H$4*$C$7)*$E$4</f>
        <v>0</v>
      </c>
      <c r="K4" s="96" t="s">
        <v>176</v>
      </c>
      <c r="M4" s="81" t="b">
        <v>0</v>
      </c>
      <c r="N4" s="52" t="s">
        <v>113</v>
      </c>
      <c r="O4" s="87"/>
      <c r="P4" s="52" t="s">
        <v>164</v>
      </c>
      <c r="Q4" s="52" t="str">
        <f>IF(Q2="","Kontoinformationen des Vereinkontos:",IF(Q3=FALSE,"Fehler in eigegebener IBAN","Kontoinformationen des Vereinkontos:"))</f>
        <v>Kontoinformationen des Vereinkontos:</v>
      </c>
      <c r="T4" s="91"/>
      <c r="W4" s="92"/>
    </row>
    <row r="5" spans="1:23" x14ac:dyDescent="0.4">
      <c r="A5" s="5">
        <v>1</v>
      </c>
      <c r="B5" s="6">
        <v>25</v>
      </c>
      <c r="C5" s="69">
        <v>2.75</v>
      </c>
      <c r="D5" s="238"/>
      <c r="E5" s="221" t="s">
        <v>162</v>
      </c>
      <c r="F5" s="22"/>
      <c r="G5" s="22"/>
      <c r="H5" s="47" t="s">
        <v>96</v>
      </c>
      <c r="I5" s="73">
        <f>IF(AND($I$16=A2,$I$17=TRUE),I4,0)</f>
        <v>0</v>
      </c>
      <c r="K5" s="96" t="s">
        <v>146</v>
      </c>
      <c r="M5" s="78"/>
      <c r="N5" s="87"/>
      <c r="O5" s="87"/>
      <c r="P5" s="87"/>
      <c r="Q5" s="77"/>
      <c r="T5" s="93"/>
    </row>
    <row r="6" spans="1:23" x14ac:dyDescent="0.4">
      <c r="A6" s="7">
        <f>B5+1</f>
        <v>26</v>
      </c>
      <c r="B6" s="8">
        <v>75</v>
      </c>
      <c r="C6" s="70">
        <v>1.75</v>
      </c>
      <c r="D6" s="239"/>
      <c r="E6" s="221"/>
      <c r="F6" s="22"/>
      <c r="G6" s="22"/>
      <c r="H6" s="22"/>
      <c r="I6" s="23"/>
      <c r="K6" s="96" t="s">
        <v>147</v>
      </c>
      <c r="M6" s="85" t="s">
        <v>114</v>
      </c>
      <c r="N6" s="87"/>
      <c r="O6" s="87"/>
      <c r="P6" s="88" t="s">
        <v>165</v>
      </c>
      <c r="Q6" s="77"/>
      <c r="T6" s="93"/>
    </row>
    <row r="7" spans="1:23" ht="16.5" thickBot="1" x14ac:dyDescent="0.45">
      <c r="A7" s="213">
        <f>B6+1</f>
        <v>76</v>
      </c>
      <c r="B7" s="214"/>
      <c r="C7" s="71">
        <v>1.25</v>
      </c>
      <c r="D7" s="240"/>
      <c r="E7" s="74">
        <v>14</v>
      </c>
      <c r="F7" s="24"/>
      <c r="G7" s="24"/>
      <c r="H7" s="24"/>
      <c r="I7" s="25"/>
      <c r="K7" s="96" t="s">
        <v>177</v>
      </c>
      <c r="M7" s="75">
        <f>IF(ISBLANK(Antrag!B6),0,1)</f>
        <v>0</v>
      </c>
      <c r="N7" s="87"/>
      <c r="O7" s="84">
        <v>1</v>
      </c>
      <c r="P7" s="226" t="str">
        <f>IF(AND(Antrag!$O$35&gt;$E$7,$I$22=1),CONCATENATE("Es werden maximal ",Data!$E$7," Tage gefördert"),"")</f>
        <v/>
      </c>
      <c r="Q7" s="227"/>
      <c r="T7" s="93"/>
    </row>
    <row r="8" spans="1:23" ht="16.5" thickBot="1" x14ac:dyDescent="0.45">
      <c r="A8" s="10"/>
      <c r="B8" s="10"/>
      <c r="C8" s="10"/>
      <c r="D8" s="10"/>
      <c r="E8" s="10"/>
      <c r="F8" s="10"/>
      <c r="G8" s="10"/>
      <c r="H8" s="10"/>
      <c r="I8" s="10"/>
      <c r="K8" s="96" t="s">
        <v>178</v>
      </c>
      <c r="M8" s="75">
        <f>IF(ISBLANK(Antrag!B10),0,1)</f>
        <v>0</v>
      </c>
      <c r="N8" s="87"/>
      <c r="O8" s="52">
        <v>2</v>
      </c>
      <c r="P8" s="226" t="str">
        <f>IF(AND(Antrag!S38&gt;$C$11,$I$23=1),CONCATENATE("Gefördert werden ",Data!A11,"% bis maximal ",Data!C11,"€"),"")</f>
        <v/>
      </c>
      <c r="Q8" s="227"/>
    </row>
    <row r="9" spans="1:23" x14ac:dyDescent="0.4">
      <c r="A9" s="218" t="s">
        <v>52</v>
      </c>
      <c r="B9" s="219"/>
      <c r="C9" s="219"/>
      <c r="D9" s="219"/>
      <c r="E9" s="219"/>
      <c r="F9" s="219"/>
      <c r="G9" s="219"/>
      <c r="H9" s="219"/>
      <c r="I9" s="220"/>
      <c r="J9" s="2"/>
      <c r="K9" s="96" t="s">
        <v>148</v>
      </c>
      <c r="M9" s="75">
        <f>IF(ISBLANK(Antrag!B14),0,1)</f>
        <v>0</v>
      </c>
      <c r="N9" s="87"/>
      <c r="O9" s="86">
        <v>3</v>
      </c>
      <c r="P9" s="228" t="str">
        <f>IF(AND(Antrag!K58&gt;$C$29,$I$16="IV. Jugendräume"),CONCATENATE("Gefördert werden ",Data!A29,"% bis maximal ",Data!C29,"€"),"")</f>
        <v/>
      </c>
      <c r="Q9" s="229"/>
      <c r="T9" s="93"/>
      <c r="U9" s="94"/>
      <c r="V9" s="94"/>
      <c r="W9" s="93"/>
    </row>
    <row r="10" spans="1:23" x14ac:dyDescent="0.4">
      <c r="A10" s="224" t="s">
        <v>53</v>
      </c>
      <c r="B10" s="225"/>
      <c r="C10" s="1" t="s">
        <v>55</v>
      </c>
      <c r="D10" s="1" t="s">
        <v>58</v>
      </c>
      <c r="E10" s="1" t="s">
        <v>59</v>
      </c>
      <c r="F10" s="1" t="s">
        <v>28</v>
      </c>
      <c r="G10" s="1" t="s">
        <v>105</v>
      </c>
      <c r="H10" s="1" t="s">
        <v>27</v>
      </c>
      <c r="I10" s="16" t="s">
        <v>30</v>
      </c>
      <c r="K10" s="96" t="s">
        <v>179</v>
      </c>
      <c r="M10" s="75">
        <f>IF(ISBLANK(Antrag!D16),0,1)</f>
        <v>0</v>
      </c>
      <c r="N10" s="87"/>
      <c r="O10" s="87"/>
      <c r="P10" s="87"/>
      <c r="Q10" s="77"/>
      <c r="T10" s="93"/>
      <c r="U10" s="94"/>
      <c r="V10" s="94"/>
      <c r="W10" s="93"/>
    </row>
    <row r="11" spans="1:23" ht="16.5" thickBot="1" x14ac:dyDescent="0.45">
      <c r="A11" s="234">
        <v>40</v>
      </c>
      <c r="B11" s="235"/>
      <c r="C11" s="17">
        <v>500</v>
      </c>
      <c r="D11" s="18">
        <f>Antrag!S38</f>
        <v>0</v>
      </c>
      <c r="E11" s="34">
        <f>IF($D$11/100*$A$11&gt;=$C$11,$C$11,$D$11/100*$A$11)</f>
        <v>0</v>
      </c>
      <c r="F11" s="19">
        <f>Antrag!K37</f>
        <v>0</v>
      </c>
      <c r="G11" s="50">
        <v>4</v>
      </c>
      <c r="H11" s="19">
        <f>Antrag!O35</f>
        <v>0</v>
      </c>
      <c r="I11" s="51">
        <f>(F11*G11*H11)+E11</f>
        <v>0</v>
      </c>
      <c r="K11" s="96" t="s">
        <v>180</v>
      </c>
      <c r="M11" s="75">
        <f>IF(ISBLANK(Antrag!M8),0,1)</f>
        <v>0</v>
      </c>
      <c r="N11" s="87"/>
      <c r="O11" s="87"/>
      <c r="P11" s="87"/>
      <c r="Q11" s="77"/>
    </row>
    <row r="12" spans="1:23" ht="16.5" thickBot="1" x14ac:dyDescent="0.45">
      <c r="A12" s="10"/>
      <c r="B12" s="10"/>
      <c r="C12" s="10"/>
      <c r="D12" s="10"/>
      <c r="E12" s="10"/>
      <c r="F12" s="10"/>
      <c r="G12" s="10"/>
      <c r="H12" s="48" t="s">
        <v>96</v>
      </c>
      <c r="I12" s="49">
        <f>IF(AND($I$16=A9,$I$17=TRUE),I11,0)</f>
        <v>0</v>
      </c>
      <c r="K12" s="96" t="s">
        <v>172</v>
      </c>
      <c r="M12" s="75">
        <f>IF(ISBLANK(Antrag!O10),0,1)</f>
        <v>0</v>
      </c>
      <c r="N12" s="87"/>
      <c r="O12" s="87"/>
      <c r="P12" s="87"/>
      <c r="Q12" s="77"/>
    </row>
    <row r="13" spans="1:23" ht="16.5" thickBot="1" x14ac:dyDescent="0.45">
      <c r="A13" s="231" t="s">
        <v>35</v>
      </c>
      <c r="B13" s="232"/>
      <c r="C13" s="232"/>
      <c r="D13" s="232"/>
      <c r="E13" s="232"/>
      <c r="F13" s="233"/>
      <c r="G13" s="2"/>
      <c r="K13" s="96" t="s">
        <v>173</v>
      </c>
      <c r="M13" s="75">
        <f>IF(ISBLANK(Antrag!L12),0,1)</f>
        <v>0</v>
      </c>
      <c r="N13" s="87"/>
      <c r="O13" s="87"/>
      <c r="P13" s="87"/>
      <c r="Q13" s="77"/>
    </row>
    <row r="14" spans="1:23" x14ac:dyDescent="0.4">
      <c r="A14" s="236" t="s">
        <v>39</v>
      </c>
      <c r="B14" s="237"/>
      <c r="C14" s="1" t="s">
        <v>37</v>
      </c>
      <c r="D14" s="1" t="s">
        <v>38</v>
      </c>
      <c r="E14" s="1" t="s">
        <v>46</v>
      </c>
      <c r="F14" s="16" t="s">
        <v>30</v>
      </c>
      <c r="G14" s="10"/>
      <c r="H14" s="215" t="s">
        <v>143</v>
      </c>
      <c r="I14" s="217"/>
      <c r="K14" s="96" t="s">
        <v>174</v>
      </c>
      <c r="M14" s="75">
        <f>IF(ISBLANK(Antrag!M14),0,1)</f>
        <v>0</v>
      </c>
      <c r="N14" s="87"/>
      <c r="O14" s="87"/>
      <c r="P14" s="87"/>
      <c r="Q14" s="77"/>
    </row>
    <row r="15" spans="1:23" x14ac:dyDescent="0.4">
      <c r="A15" s="20" t="s">
        <v>41</v>
      </c>
      <c r="B15" s="3" t="s">
        <v>40</v>
      </c>
      <c r="C15" s="11" t="s">
        <v>36</v>
      </c>
      <c r="D15" s="4">
        <f>Antrag!E43</f>
        <v>0</v>
      </c>
      <c r="E15" s="4">
        <f>Antrag!E44</f>
        <v>0</v>
      </c>
      <c r="F15" s="26">
        <f>IF(ISBLANK(D15),0,($A$16*D15)+($B$16*E15))</f>
        <v>0</v>
      </c>
      <c r="G15" s="10"/>
      <c r="H15" s="222" t="s">
        <v>93</v>
      </c>
      <c r="I15" s="223"/>
      <c r="K15" s="96" t="s">
        <v>175</v>
      </c>
      <c r="M15" s="75">
        <f>IF(ISBLANK(Antrag!M16),0,1)</f>
        <v>0</v>
      </c>
      <c r="N15" s="87"/>
      <c r="O15" s="87"/>
      <c r="P15" s="87"/>
      <c r="Q15" s="77"/>
    </row>
    <row r="16" spans="1:23" x14ac:dyDescent="0.4">
      <c r="A16" s="27">
        <v>3</v>
      </c>
      <c r="B16" s="9">
        <v>5</v>
      </c>
      <c r="C16" s="11" t="s">
        <v>42</v>
      </c>
      <c r="D16" s="4">
        <f>Antrag!F43</f>
        <v>0</v>
      </c>
      <c r="E16" s="4">
        <f>Antrag!F44</f>
        <v>0</v>
      </c>
      <c r="F16" s="26">
        <f t="shared" ref="F16:F23" si="0">IF(ISBLANK(D16),0,($A$16*D16)+($B$16*E16))</f>
        <v>0</v>
      </c>
      <c r="G16" s="10"/>
      <c r="H16" s="61" t="s">
        <v>94</v>
      </c>
      <c r="I16" s="62" t="str">
        <f>Toggel!E8</f>
        <v/>
      </c>
      <c r="K16" s="96" t="s">
        <v>149</v>
      </c>
      <c r="M16" s="75">
        <f>IF(ISBLANK(Antrag!M6),0,1)</f>
        <v>0</v>
      </c>
      <c r="N16" s="79"/>
      <c r="O16" s="79"/>
      <c r="P16" s="79"/>
      <c r="Q16" s="80"/>
    </row>
    <row r="17" spans="1:11" x14ac:dyDescent="0.4">
      <c r="A17" s="28"/>
      <c r="B17" s="22"/>
      <c r="C17" s="11" t="s">
        <v>43</v>
      </c>
      <c r="D17" s="4">
        <f>Antrag!G43</f>
        <v>0</v>
      </c>
      <c r="E17" s="4">
        <f>Antrag!G44</f>
        <v>0</v>
      </c>
      <c r="F17" s="26">
        <f t="shared" si="0"/>
        <v>0</v>
      </c>
      <c r="G17" s="10"/>
      <c r="H17" s="63" t="s">
        <v>95</v>
      </c>
      <c r="I17" s="62" t="b">
        <f>IF(Toggel!F8=1,TRUE,FALSE)</f>
        <v>0</v>
      </c>
      <c r="K17" s="96" t="s">
        <v>150</v>
      </c>
    </row>
    <row r="18" spans="1:11" x14ac:dyDescent="0.4">
      <c r="A18" s="28"/>
      <c r="B18" s="22"/>
      <c r="C18" s="11" t="s">
        <v>44</v>
      </c>
      <c r="D18" s="4">
        <f>Antrag!H43</f>
        <v>0</v>
      </c>
      <c r="E18" s="4">
        <f>Antrag!H44</f>
        <v>0</v>
      </c>
      <c r="F18" s="26">
        <f t="shared" si="0"/>
        <v>0</v>
      </c>
      <c r="G18" s="10"/>
      <c r="H18" s="63" t="s">
        <v>97</v>
      </c>
      <c r="I18" s="64">
        <f>I5+I12</f>
        <v>0</v>
      </c>
      <c r="K18" s="96" t="s">
        <v>151</v>
      </c>
    </row>
    <row r="19" spans="1:11" x14ac:dyDescent="0.4">
      <c r="A19" s="28"/>
      <c r="B19" s="22"/>
      <c r="C19" s="11" t="s">
        <v>45</v>
      </c>
      <c r="D19" s="4">
        <f>Antrag!I43</f>
        <v>0</v>
      </c>
      <c r="E19" s="4">
        <f>Antrag!I44</f>
        <v>0</v>
      </c>
      <c r="F19" s="26">
        <f t="shared" si="0"/>
        <v>0</v>
      </c>
      <c r="G19" s="10"/>
      <c r="H19" s="63" t="s">
        <v>98</v>
      </c>
      <c r="I19" s="64">
        <f>F25</f>
        <v>0</v>
      </c>
      <c r="K19" s="96" t="s">
        <v>152</v>
      </c>
    </row>
    <row r="20" spans="1:11" x14ac:dyDescent="0.4">
      <c r="A20" s="28"/>
      <c r="B20" s="22"/>
      <c r="C20" s="11" t="s">
        <v>47</v>
      </c>
      <c r="D20" s="4">
        <f>Antrag!J43</f>
        <v>0</v>
      </c>
      <c r="E20" s="4">
        <f>Antrag!J44</f>
        <v>0</v>
      </c>
      <c r="F20" s="26">
        <f t="shared" si="0"/>
        <v>0</v>
      </c>
      <c r="G20" s="10"/>
      <c r="H20" s="63" t="s">
        <v>99</v>
      </c>
      <c r="I20" s="64">
        <f>F30+F35</f>
        <v>0</v>
      </c>
      <c r="K20" s="96" t="s">
        <v>153</v>
      </c>
    </row>
    <row r="21" spans="1:11" x14ac:dyDescent="0.4">
      <c r="A21" s="28"/>
      <c r="B21" s="22"/>
      <c r="C21" s="11" t="s">
        <v>48</v>
      </c>
      <c r="D21" s="4">
        <f>Antrag!K43</f>
        <v>0</v>
      </c>
      <c r="E21" s="4">
        <f>Antrag!K44</f>
        <v>0</v>
      </c>
      <c r="F21" s="26">
        <f t="shared" si="0"/>
        <v>0</v>
      </c>
      <c r="G21" s="10"/>
      <c r="H21" s="222" t="s">
        <v>100</v>
      </c>
      <c r="I21" s="223"/>
      <c r="K21" s="96" t="s">
        <v>181</v>
      </c>
    </row>
    <row r="22" spans="1:11" x14ac:dyDescent="0.4">
      <c r="A22" s="28"/>
      <c r="B22" s="22"/>
      <c r="C22" s="11" t="s">
        <v>49</v>
      </c>
      <c r="D22" s="4">
        <f>Antrag!L43</f>
        <v>0</v>
      </c>
      <c r="E22" s="4">
        <f>Antrag!L44</f>
        <v>0</v>
      </c>
      <c r="F22" s="26">
        <f t="shared" si="0"/>
        <v>0</v>
      </c>
      <c r="G22" s="10"/>
      <c r="H22" s="65" t="s">
        <v>101</v>
      </c>
      <c r="I22" s="66">
        <f>IF($I$16=A2,1,0)</f>
        <v>0</v>
      </c>
      <c r="K22" s="96" t="s">
        <v>154</v>
      </c>
    </row>
    <row r="23" spans="1:11" x14ac:dyDescent="0.4">
      <c r="A23" s="28"/>
      <c r="B23" s="22"/>
      <c r="C23" s="11" t="s">
        <v>50</v>
      </c>
      <c r="D23" s="4">
        <f>Antrag!N43</f>
        <v>0</v>
      </c>
      <c r="E23" s="4">
        <f>Antrag!N44</f>
        <v>0</v>
      </c>
      <c r="F23" s="26">
        <f t="shared" si="0"/>
        <v>0</v>
      </c>
      <c r="G23" s="10"/>
      <c r="H23" s="65" t="s">
        <v>102</v>
      </c>
      <c r="I23" s="66">
        <f>IF($I$16=A9,1,0)</f>
        <v>0</v>
      </c>
      <c r="K23" s="96" t="s">
        <v>184</v>
      </c>
    </row>
    <row r="24" spans="1:11" ht="16.5" thickBot="1" x14ac:dyDescent="0.45">
      <c r="A24" s="29"/>
      <c r="B24" s="24"/>
      <c r="C24" s="30" t="s">
        <v>51</v>
      </c>
      <c r="D24" s="19">
        <f>Antrag!P43</f>
        <v>0</v>
      </c>
      <c r="E24" s="19">
        <f>Antrag!P44</f>
        <v>0</v>
      </c>
      <c r="F24" s="31">
        <f>IF(ISBLANK(D24),0,($A$16*D24)+($B$16*E24))</f>
        <v>0</v>
      </c>
      <c r="G24" s="10"/>
      <c r="H24" s="65" t="s">
        <v>103</v>
      </c>
      <c r="I24" s="66">
        <f>IF(OR($I$16=A9,$I$16=A2),1,0)</f>
        <v>0</v>
      </c>
      <c r="K24" s="55"/>
    </row>
    <row r="25" spans="1:11" x14ac:dyDescent="0.4">
      <c r="E25" s="47" t="s">
        <v>96</v>
      </c>
      <c r="F25" s="46">
        <f>IF(AND($I$16=A13,$I$17=TRUE),SUM(F15:F24),0)</f>
        <v>0</v>
      </c>
      <c r="H25" s="63" t="s">
        <v>98</v>
      </c>
      <c r="I25" s="66">
        <f>IF($I$16=A13,1,0)</f>
        <v>0</v>
      </c>
      <c r="K25" s="55"/>
    </row>
    <row r="26" spans="1:11" ht="16.5" thickBot="1" x14ac:dyDescent="0.45">
      <c r="H26" s="67" t="s">
        <v>104</v>
      </c>
      <c r="I26" s="68">
        <f>IF(OR($I$16=A32,$I$16=A27),1,0)</f>
        <v>0</v>
      </c>
      <c r="K26" s="55"/>
    </row>
    <row r="27" spans="1:11" x14ac:dyDescent="0.4">
      <c r="A27" s="231" t="s">
        <v>54</v>
      </c>
      <c r="B27" s="232"/>
      <c r="C27" s="232"/>
      <c r="D27" s="232"/>
      <c r="E27" s="232"/>
      <c r="F27" s="233"/>
      <c r="G27" s="2"/>
      <c r="I27" s="2"/>
      <c r="K27" s="55"/>
    </row>
    <row r="28" spans="1:11" x14ac:dyDescent="0.4">
      <c r="A28" s="224" t="s">
        <v>53</v>
      </c>
      <c r="B28" s="225"/>
      <c r="C28" s="1" t="s">
        <v>55</v>
      </c>
      <c r="D28" s="225" t="s">
        <v>56</v>
      </c>
      <c r="E28" s="225"/>
      <c r="F28" s="16" t="s">
        <v>30</v>
      </c>
      <c r="G28" s="2"/>
      <c r="H28" s="12"/>
      <c r="K28" s="55"/>
    </row>
    <row r="29" spans="1:11" ht="16.5" thickBot="1" x14ac:dyDescent="0.45">
      <c r="A29" s="234">
        <v>40</v>
      </c>
      <c r="B29" s="235"/>
      <c r="C29" s="17">
        <v>1000</v>
      </c>
      <c r="D29" s="212">
        <f>Antrag!$K$58</f>
        <v>0</v>
      </c>
      <c r="E29" s="212"/>
      <c r="F29" s="31">
        <f>IF($D$29/100*$A$29&gt;=$C$29,$C$29,$D$29/100*$A$29)</f>
        <v>0</v>
      </c>
      <c r="G29" s="10"/>
      <c r="H29" s="13"/>
      <c r="K29" s="55"/>
    </row>
    <row r="30" spans="1:11" x14ac:dyDescent="0.4">
      <c r="E30" s="47" t="s">
        <v>96</v>
      </c>
      <c r="F30" s="46">
        <f>IF(AND($I$16=A27,$I$17=TRUE),F29,0)</f>
        <v>0</v>
      </c>
      <c r="K30" s="55"/>
    </row>
    <row r="31" spans="1:11" ht="16.5" thickBot="1" x14ac:dyDescent="0.45">
      <c r="K31" s="55"/>
    </row>
    <row r="32" spans="1:11" x14ac:dyDescent="0.4">
      <c r="A32" s="231" t="s">
        <v>57</v>
      </c>
      <c r="B32" s="232"/>
      <c r="C32" s="232"/>
      <c r="D32" s="232"/>
      <c r="E32" s="232"/>
      <c r="F32" s="233"/>
      <c r="K32" s="55"/>
    </row>
    <row r="33" spans="1:11" x14ac:dyDescent="0.4">
      <c r="A33" s="36"/>
      <c r="B33" s="37"/>
      <c r="C33" s="37"/>
      <c r="D33" s="225" t="s">
        <v>56</v>
      </c>
      <c r="E33" s="225"/>
      <c r="F33" s="16" t="s">
        <v>30</v>
      </c>
      <c r="K33" s="55"/>
    </row>
    <row r="34" spans="1:11" ht="16.5" thickBot="1" x14ac:dyDescent="0.45">
      <c r="A34" s="38"/>
      <c r="B34" s="39"/>
      <c r="C34" s="39"/>
      <c r="D34" s="212">
        <f>Antrag!$K$58</f>
        <v>0</v>
      </c>
      <c r="E34" s="212"/>
      <c r="F34" s="51">
        <f>D34</f>
        <v>0</v>
      </c>
      <c r="K34" s="55"/>
    </row>
    <row r="35" spans="1:11" x14ac:dyDescent="0.4">
      <c r="E35" s="47" t="s">
        <v>96</v>
      </c>
      <c r="F35" s="46">
        <f>IF(AND($I$16=A32,$I$17=TRUE),F34,0)</f>
        <v>0</v>
      </c>
      <c r="K35" s="55"/>
    </row>
    <row r="36" spans="1:11" x14ac:dyDescent="0.4">
      <c r="K36" s="55"/>
    </row>
    <row r="37" spans="1:11" x14ac:dyDescent="0.4">
      <c r="K37" s="55"/>
    </row>
    <row r="38" spans="1:11" x14ac:dyDescent="0.4"/>
    <row r="39" spans="1:11" x14ac:dyDescent="0.4"/>
    <row r="40" spans="1:11" x14ac:dyDescent="0.4"/>
    <row r="41" spans="1:11" x14ac:dyDescent="0.4"/>
  </sheetData>
  <sheetProtection algorithmName="SHA-512" hashValue="A/mO0+5WNOANnymoi9FaopEpfK0AhmQfybZDIQG4YsgHvRo9f/fYuJD7cQ3juXmabUXRmKfU4io/5M8b6UovKQ==" saltValue="7Y8GgMCL51KLYOJoCc0qSg==" spinCount="100000" sheet="1" objects="1" scenarios="1"/>
  <mergeCells count="25">
    <mergeCell ref="P7:Q7"/>
    <mergeCell ref="P8:Q8"/>
    <mergeCell ref="P9:Q9"/>
    <mergeCell ref="A1:I1"/>
    <mergeCell ref="D33:E33"/>
    <mergeCell ref="A32:F32"/>
    <mergeCell ref="A28:B28"/>
    <mergeCell ref="A29:B29"/>
    <mergeCell ref="D28:E28"/>
    <mergeCell ref="D29:E29"/>
    <mergeCell ref="A27:F27"/>
    <mergeCell ref="A14:B14"/>
    <mergeCell ref="A13:F13"/>
    <mergeCell ref="A11:B11"/>
    <mergeCell ref="D5:D7"/>
    <mergeCell ref="H15:I15"/>
    <mergeCell ref="D34:E34"/>
    <mergeCell ref="A7:B7"/>
    <mergeCell ref="A2:I2"/>
    <mergeCell ref="A9:I9"/>
    <mergeCell ref="H14:I14"/>
    <mergeCell ref="E5:E6"/>
    <mergeCell ref="H21:I21"/>
    <mergeCell ref="A10:B10"/>
    <mergeCell ref="A3:C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Antrag</vt:lpstr>
      <vt:lpstr>Toggel</vt:lpstr>
      <vt:lpstr>Data</vt:lpstr>
      <vt:lpstr>Anzahl_TN</vt:lpstr>
      <vt:lpstr>Datum1</vt:lpstr>
      <vt:lpstr>Datum2</vt:lpstr>
      <vt:lpstr>Antrag!Druckbereich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Engert</dc:creator>
  <cp:lastModifiedBy>Daniel Engert</cp:lastModifiedBy>
  <cp:lastPrinted>2025-05-01T17:10:47Z</cp:lastPrinted>
  <dcterms:created xsi:type="dcterms:W3CDTF">2025-01-31T15:36:27Z</dcterms:created>
  <dcterms:modified xsi:type="dcterms:W3CDTF">2025-11-06T20:29:14Z</dcterms:modified>
</cp:coreProperties>
</file>